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3"/>
  </bookViews>
  <sheets>
    <sheet name="BSQRT" sheetId="1" r:id="rId1"/>
    <sheet name="state equity" sheetId="2" r:id="rId2"/>
    <sheet name="PLQRT" sheetId="3" r:id="rId3"/>
    <sheet name="cashflowqrt" sheetId="4" r:id="rId4"/>
  </sheets>
  <externalReferences>
    <externalReference r:id="rId7"/>
    <externalReference r:id="rId8"/>
  </externalReferences>
  <definedNames>
    <definedName name="_xlnm.Print_Titles" localSheetId="3">'cashflowqrt'!$1:$7</definedName>
  </definedNames>
  <calcPr fullCalcOnLoad="1"/>
</workbook>
</file>

<file path=xl/sharedStrings.xml><?xml version="1.0" encoding="utf-8"?>
<sst xmlns="http://schemas.openxmlformats.org/spreadsheetml/2006/main" count="142" uniqueCount="112">
  <si>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</si>
  <si>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</si>
  <si>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</si>
  <si>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</si>
  <si>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</si>
  <si>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</si>
  <si>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</si>
  <si>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</si>
  <si>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</si>
  <si>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</si>
  <si>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</si>
  <si>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</si>
  <si>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</si>
  <si>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</si>
  <si>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</si>
  <si>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</si>
  <si>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</si>
  <si>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</si>
  <si>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</si>
  <si>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</si>
  <si>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</si>
  <si>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</si>
  <si>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</si>
  <si>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</si>
  <si>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</si>
  <si>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</si>
  <si>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</si>
  <si>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</si>
  <si>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</si>
  <si>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</si>
  <si>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</si>
  <si>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</si>
  <si>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</si>
  <si>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</si>
  <si>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</si>
  <si>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</si>
  <si>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</si>
  <si>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</si>
  <si>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</si>
  <si>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</si>
  <si>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</si>
  <si>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</si>
  <si>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</si>
  <si>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</si>
  <si>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</si>
  <si>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</si>
  <si>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</si>
  <si>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</si>
  <si>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</si>
  <si>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</si>
  <si>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</si>
  <si>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</si>
  <si>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</si>
  <si>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</si>
  <si>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</si>
  <si>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</si>
  <si>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</si>
  <si>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</si>
  <si>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</si>
  <si>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</si>
  <si>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</si>
  <si>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</si>
  <si>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</si>
  <si>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</si>
  <si>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</si>
  <si>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</si>
  <si>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</si>
  <si>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</si>
  <si>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</si>
  <si>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</si>
  <si>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</si>
  <si>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</si>
  <si>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31 December 2002</t>
  </si>
  <si>
    <t>Net cash used in investing activities</t>
  </si>
  <si>
    <t>Net cash generated from financing activities</t>
  </si>
  <si>
    <t>Non-cash items</t>
  </si>
  <si>
    <t>2002</t>
  </si>
  <si>
    <t>2003</t>
  </si>
  <si>
    <t>Report for the year ended 31 December 2002</t>
  </si>
  <si>
    <t>Reclamation in progress, at cost</t>
  </si>
  <si>
    <t>Deferred taxation</t>
  </si>
  <si>
    <t>Tax recoverable</t>
  </si>
  <si>
    <t>Private placement</t>
  </si>
  <si>
    <t>Net profit for the period</t>
  </si>
  <si>
    <t>Financial Report for the year ended 31 December 2002</t>
  </si>
  <si>
    <t>Condensed Consolidated Income Statement</t>
  </si>
  <si>
    <t>deducting minority interests</t>
  </si>
  <si>
    <t>Share application monies</t>
  </si>
  <si>
    <t xml:space="preserve">The Condensed Consolidated Balance Sheet should be read in conjunction with the Annual Financial </t>
  </si>
  <si>
    <t>Profit after income tax before</t>
  </si>
  <si>
    <t>Net cash used in operating activities</t>
  </si>
  <si>
    <t>Net decrease in cash and cash equivalents</t>
  </si>
  <si>
    <t>Cash and cash equivalents at beginning of the period</t>
  </si>
  <si>
    <t>Cash and cash equivalents at end of the period</t>
  </si>
  <si>
    <t>The Condensed Consolidated Income Statement should be read in conjunction with the Annual Financial Report for the year</t>
  </si>
  <si>
    <t>ended 31 December 2002</t>
  </si>
  <si>
    <t>Condensed Consolidated Balance Sheet</t>
  </si>
  <si>
    <t>Add : minority interests</t>
  </si>
  <si>
    <t>Deferred tax assets</t>
  </si>
  <si>
    <t>As previously reported</t>
  </si>
  <si>
    <t>Prior year adjustment</t>
  </si>
  <si>
    <t>As restated</t>
  </si>
  <si>
    <t>30 June</t>
  </si>
  <si>
    <t>6 months</t>
  </si>
  <si>
    <t>For the six months ended 30 June 2003</t>
  </si>
  <si>
    <t>Balance at 30 June 2003</t>
  </si>
  <si>
    <t>Balance at 1 January 2003</t>
  </si>
  <si>
    <t>30 June 2003</t>
  </si>
  <si>
    <t>As at 30 June 2003</t>
  </si>
  <si>
    <t xml:space="preserve">For the second quarter and six months ended 30 June 2003 </t>
  </si>
  <si>
    <t>Operating profit before changes in working capital</t>
  </si>
  <si>
    <t>6 months ended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</si>
</sst>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_Drive\dklsiconso2003\dklsindconso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kls%20qrt%20reporting%20-%20bs%20&amp;%20inc%20stat%203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3"/>
      <sheetName val="Income statement 2003"/>
      <sheetName val="Statement of changes in equity"/>
      <sheetName val="Property, plant and equipment"/>
      <sheetName val="DKLS Development - 30.9.2001"/>
      <sheetName val="Cash flow workings"/>
      <sheetName val="csflowfa"/>
      <sheetName val="Consolidation Adjustments"/>
      <sheetName val="ASSCO"/>
      <sheetName val="Cash flow 2002"/>
      <sheetName val="DT"/>
      <sheetName val="Disposal-acquisition sub."/>
      <sheetName val="Notes"/>
      <sheetName val="Significant related party"/>
      <sheetName val="Directors remunerations"/>
      <sheetName val="BS01"/>
      <sheetName val="PL01"/>
      <sheetName val="sement2002"/>
      <sheetName val="indsegment2002"/>
      <sheetName val="indsegment2000"/>
      <sheetName val="no of employees"/>
      <sheetName val="absb"/>
      <sheetName val="PPHYPL"/>
      <sheetName val="PPHYBS"/>
      <sheetName val="CSFLWORKING"/>
      <sheetName val="Sheet1"/>
    </sheetNames>
    <sheetDataSet>
      <sheetData sheetId="9">
        <row r="8">
          <cell r="G8">
            <v>6956195.851750737</v>
          </cell>
        </row>
        <row r="11">
          <cell r="G11">
            <v>0</v>
          </cell>
        </row>
        <row r="12">
          <cell r="G12">
            <v>-274460.8704</v>
          </cell>
        </row>
        <row r="13">
          <cell r="G13">
            <v>-6345545</v>
          </cell>
        </row>
        <row r="14">
          <cell r="G14">
            <v>-1020621</v>
          </cell>
        </row>
        <row r="15">
          <cell r="G15">
            <v>2950851.6012343005</v>
          </cell>
        </row>
        <row r="16">
          <cell r="G16">
            <v>0</v>
          </cell>
        </row>
        <row r="17">
          <cell r="G17">
            <v>531215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-300493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-42541</v>
          </cell>
        </row>
        <row r="24">
          <cell r="G24">
            <v>0</v>
          </cell>
        </row>
        <row r="25">
          <cell r="G25">
            <v>-1398160</v>
          </cell>
        </row>
        <row r="27">
          <cell r="G27">
            <v>-1672442</v>
          </cell>
        </row>
        <row r="28">
          <cell r="G28">
            <v>2104440</v>
          </cell>
        </row>
        <row r="29">
          <cell r="G29">
            <v>-182021.82418870926</v>
          </cell>
        </row>
        <row r="30">
          <cell r="G30">
            <v>-1329674.0037748683</v>
          </cell>
        </row>
        <row r="31">
          <cell r="G31">
            <v>2474000</v>
          </cell>
        </row>
        <row r="32">
          <cell r="G32">
            <v>-3832401.3</v>
          </cell>
        </row>
        <row r="36">
          <cell r="G36">
            <v>-322802</v>
          </cell>
        </row>
        <row r="37">
          <cell r="G37">
            <v>-3821313</v>
          </cell>
        </row>
        <row r="52">
          <cell r="G52">
            <v>-5651957.15</v>
          </cell>
        </row>
        <row r="64">
          <cell r="G64">
            <v>3763197.9699999997</v>
          </cell>
        </row>
      </sheetData>
      <sheetData sheetId="15">
        <row r="8">
          <cell r="G8">
            <v>4461265.46</v>
          </cell>
        </row>
        <row r="9">
          <cell r="G9">
            <v>94832834</v>
          </cell>
        </row>
        <row r="11">
          <cell r="G11">
            <v>6190537</v>
          </cell>
        </row>
        <row r="12">
          <cell r="G12">
            <v>1087255</v>
          </cell>
        </row>
        <row r="13">
          <cell r="G13">
            <v>7021694</v>
          </cell>
        </row>
        <row r="15">
          <cell r="G15">
            <v>20312491.82418871</v>
          </cell>
        </row>
        <row r="16">
          <cell r="G16">
            <v>7394741.003774868</v>
          </cell>
        </row>
        <row r="21">
          <cell r="G21">
            <v>14171995</v>
          </cell>
        </row>
        <row r="22">
          <cell r="G22">
            <v>16434313</v>
          </cell>
        </row>
        <row r="24">
          <cell r="G24">
            <v>28660297</v>
          </cell>
        </row>
        <row r="25">
          <cell r="G25">
            <v>4191283.7</v>
          </cell>
        </row>
        <row r="26">
          <cell r="G26">
            <v>2960872</v>
          </cell>
        </row>
        <row r="27">
          <cell r="G27">
            <v>1780578</v>
          </cell>
        </row>
        <row r="31">
          <cell r="G31">
            <v>1036472.15</v>
          </cell>
        </row>
        <row r="33">
          <cell r="G33">
            <v>15300498.760799998</v>
          </cell>
        </row>
        <row r="34">
          <cell r="G34">
            <v>3784568</v>
          </cell>
        </row>
        <row r="35">
          <cell r="G35">
            <v>38540041.94233226</v>
          </cell>
        </row>
        <row r="36">
          <cell r="G36">
            <v>21917677</v>
          </cell>
        </row>
        <row r="37">
          <cell r="G37">
            <v>11597985</v>
          </cell>
        </row>
        <row r="38">
          <cell r="G38">
            <v>-2091768</v>
          </cell>
        </row>
        <row r="39">
          <cell r="G39">
            <v>89838</v>
          </cell>
        </row>
        <row r="40">
          <cell r="G40">
            <v>-1085833</v>
          </cell>
        </row>
        <row r="41">
          <cell r="G41">
            <v>-707015.05</v>
          </cell>
        </row>
        <row r="47">
          <cell r="G47">
            <v>87850000</v>
          </cell>
        </row>
        <row r="48">
          <cell r="G48">
            <v>5650767.97</v>
          </cell>
        </row>
        <row r="49">
          <cell r="G49">
            <v>0</v>
          </cell>
        </row>
        <row r="50">
          <cell r="G50">
            <v>1413040</v>
          </cell>
        </row>
        <row r="51">
          <cell r="G51">
            <v>66570136.43109584</v>
          </cell>
        </row>
      </sheetData>
      <sheetData sheetId="16">
        <row r="8">
          <cell r="F8">
            <v>104500433</v>
          </cell>
        </row>
        <row r="9">
          <cell r="F9">
            <v>3163897.89</v>
          </cell>
        </row>
        <row r="22">
          <cell r="F22">
            <v>7088184.981350737</v>
          </cell>
        </row>
        <row r="24">
          <cell r="F24">
            <v>-448991</v>
          </cell>
        </row>
        <row r="25">
          <cell r="F25">
            <v>42541</v>
          </cell>
        </row>
        <row r="26">
          <cell r="F26">
            <v>274460.8704</v>
          </cell>
        </row>
        <row r="29">
          <cell r="F29">
            <v>-2094460.31</v>
          </cell>
        </row>
        <row r="33">
          <cell r="F33">
            <v>11923.949999999999</v>
          </cell>
        </row>
        <row r="41">
          <cell r="F41">
            <v>-164949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QRT"/>
      <sheetName val="state equity"/>
      <sheetName val="PLQRT"/>
      <sheetName val="cashflowqrt"/>
    </sheetNames>
    <sheetDataSet>
      <sheetData sheetId="2">
        <row r="13">
          <cell r="F13">
            <v>48903974</v>
          </cell>
        </row>
        <row r="17">
          <cell r="F17">
            <v>1112602</v>
          </cell>
        </row>
        <row r="19">
          <cell r="B19">
            <v>3093037.638834224</v>
          </cell>
        </row>
        <row r="21">
          <cell r="B21">
            <v>-315012</v>
          </cell>
        </row>
        <row r="23">
          <cell r="B23">
            <v>12440</v>
          </cell>
        </row>
        <row r="25">
          <cell r="B25">
            <v>104606.6804</v>
          </cell>
        </row>
        <row r="29">
          <cell r="B29">
            <v>-853504.81</v>
          </cell>
        </row>
        <row r="33">
          <cell r="B33">
            <v>2753.5600000000004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4">
      <selection activeCell="A1" sqref="A1:F54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37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38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96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108</v>
      </c>
      <c r="B4" s="13"/>
      <c r="C4" s="13"/>
      <c r="D4" s="13"/>
      <c r="E4" s="13"/>
      <c r="F4" s="13"/>
      <c r="G4" s="13"/>
      <c r="H4" s="13"/>
    </row>
    <row r="5" spans="2:8" s="12" customFormat="1" ht="15" customHeight="1">
      <c r="B5" s="13"/>
      <c r="C5" s="13"/>
      <c r="D5" s="13"/>
      <c r="E5" s="13"/>
      <c r="F5" s="13"/>
      <c r="G5" s="13"/>
      <c r="H5" s="13"/>
    </row>
    <row r="6" spans="1:7" ht="15" customHeight="1">
      <c r="A6" s="36"/>
      <c r="B6" s="36"/>
      <c r="C6" s="34"/>
      <c r="D6" s="39" t="s">
        <v>107</v>
      </c>
      <c r="E6" s="36"/>
      <c r="F6" s="40" t="s">
        <v>72</v>
      </c>
      <c r="G6" s="30"/>
    </row>
    <row r="7" spans="1:7" s="10" customFormat="1" ht="15" customHeight="1">
      <c r="A7" s="62"/>
      <c r="B7" s="62"/>
      <c r="C7" s="62"/>
      <c r="D7" s="35" t="s">
        <v>52</v>
      </c>
      <c r="E7" s="62"/>
      <c r="F7" s="35" t="s">
        <v>52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18</v>
      </c>
      <c r="B9" s="2"/>
      <c r="D9" s="17">
        <f>+'[1]BS01'!$G$35</f>
        <v>38540041.94233226</v>
      </c>
      <c r="E9" s="18"/>
      <c r="F9" s="17">
        <v>39251357</v>
      </c>
      <c r="G9" s="30"/>
    </row>
    <row r="10" spans="1:7" ht="15" customHeight="1">
      <c r="A10" s="3" t="s">
        <v>25</v>
      </c>
      <c r="B10" s="2"/>
      <c r="D10" s="17">
        <f>+'[1]BS01'!$G$36</f>
        <v>21917677</v>
      </c>
      <c r="E10" s="18"/>
      <c r="F10" s="17">
        <v>21917677</v>
      </c>
      <c r="G10" s="30"/>
    </row>
    <row r="11" spans="1:7" ht="15" customHeight="1">
      <c r="A11" s="3" t="s">
        <v>79</v>
      </c>
      <c r="B11" s="2"/>
      <c r="D11" s="17">
        <f>+'[1]BS01'!$G$37</f>
        <v>11597985</v>
      </c>
      <c r="E11" s="18"/>
      <c r="F11" s="17">
        <v>9108812</v>
      </c>
      <c r="G11" s="30"/>
    </row>
    <row r="12" spans="1:7" ht="15" customHeight="1">
      <c r="A12" s="3" t="s">
        <v>10</v>
      </c>
      <c r="B12" s="2"/>
      <c r="D12" s="17">
        <f>+'[1]BS01'!$G$33</f>
        <v>15300498.760799998</v>
      </c>
      <c r="E12" s="18"/>
      <c r="F12" s="17">
        <v>15031534</v>
      </c>
      <c r="G12" s="30"/>
    </row>
    <row r="13" spans="1:7" ht="15" customHeight="1">
      <c r="A13" s="3" t="s">
        <v>24</v>
      </c>
      <c r="B13" s="2"/>
      <c r="D13" s="17">
        <f>+'[1]BS01'!$G$31</f>
        <v>1036472.15</v>
      </c>
      <c r="E13" s="18"/>
      <c r="F13" s="17">
        <v>36472</v>
      </c>
      <c r="G13" s="30"/>
    </row>
    <row r="14" spans="1:7" ht="15" customHeight="1">
      <c r="A14" s="3" t="s">
        <v>26</v>
      </c>
      <c r="B14" s="2"/>
      <c r="D14" s="17">
        <f>+'[1]BS01'!$G$34</f>
        <v>3784568</v>
      </c>
      <c r="E14" s="18"/>
      <c r="F14" s="17">
        <v>3336628</v>
      </c>
      <c r="G14" s="30"/>
    </row>
    <row r="15" spans="1:7" ht="15" customHeight="1">
      <c r="A15" s="3" t="s">
        <v>98</v>
      </c>
      <c r="B15" s="2"/>
      <c r="D15" s="17">
        <f>+'[1]BS01'!$G$39</f>
        <v>89838</v>
      </c>
      <c r="E15" s="18"/>
      <c r="F15" s="17">
        <v>0</v>
      </c>
      <c r="G15" s="30"/>
    </row>
    <row r="16" spans="2:7" ht="15" customHeight="1">
      <c r="B16" s="2"/>
      <c r="D16" s="17"/>
      <c r="E16" s="18"/>
      <c r="F16" s="17"/>
      <c r="G16" s="30"/>
    </row>
    <row r="17" spans="1:7" ht="15" customHeight="1">
      <c r="A17" s="3" t="s">
        <v>9</v>
      </c>
      <c r="B17" s="2"/>
      <c r="D17" s="17"/>
      <c r="E17" s="18"/>
      <c r="F17" s="17"/>
      <c r="G17" s="30"/>
    </row>
    <row r="18" spans="2:7" ht="15" customHeight="1">
      <c r="B18" s="1" t="s">
        <v>14</v>
      </c>
      <c r="D18" s="17">
        <f>+'[1]BS01'!$G$16</f>
        <v>7394741.003774868</v>
      </c>
      <c r="E18" s="18"/>
      <c r="F18" s="17">
        <v>6065067</v>
      </c>
      <c r="G18" s="30"/>
    </row>
    <row r="19" spans="2:7" ht="15" customHeight="1">
      <c r="B19" s="1" t="s">
        <v>15</v>
      </c>
      <c r="D19" s="17">
        <f>+'[1]BS01'!$G$9</f>
        <v>94832834</v>
      </c>
      <c r="E19" s="18"/>
      <c r="F19" s="17">
        <v>93616379</v>
      </c>
      <c r="G19" s="30"/>
    </row>
    <row r="20" spans="2:7" ht="15" customHeight="1">
      <c r="B20" s="1" t="s">
        <v>8</v>
      </c>
      <c r="D20" s="17">
        <f>+'[1]BS01'!$G$8</f>
        <v>4461265.46</v>
      </c>
      <c r="E20" s="18"/>
      <c r="F20" s="17">
        <v>7753593</v>
      </c>
      <c r="G20" s="30"/>
    </row>
    <row r="21" spans="2:7" ht="15" customHeight="1">
      <c r="B21" s="1" t="s">
        <v>20</v>
      </c>
      <c r="D21" s="17">
        <f>+'[1]BS01'!$G$11</f>
        <v>6190537</v>
      </c>
      <c r="E21" s="18"/>
      <c r="F21" s="17">
        <v>4336390</v>
      </c>
      <c r="G21" s="30"/>
    </row>
    <row r="22" spans="2:7" ht="15" customHeight="1">
      <c r="B22" s="1" t="s">
        <v>81</v>
      </c>
      <c r="D22" s="17">
        <f>+'[1]BS01'!$G$12</f>
        <v>1087255</v>
      </c>
      <c r="E22" s="18"/>
      <c r="F22" s="17">
        <v>652756</v>
      </c>
      <c r="G22" s="30"/>
    </row>
    <row r="23" spans="2:7" ht="15" customHeight="1">
      <c r="B23" s="1" t="s">
        <v>21</v>
      </c>
      <c r="D23" s="17">
        <f>+'[1]BS01'!$G$15</f>
        <v>20312491.82418871</v>
      </c>
      <c r="E23" s="18"/>
      <c r="F23" s="17">
        <v>19109849</v>
      </c>
      <c r="G23" s="30"/>
    </row>
    <row r="24" spans="2:7" ht="15" customHeight="1">
      <c r="B24" s="1" t="s">
        <v>22</v>
      </c>
      <c r="D24" s="17">
        <f>+'[1]BS01'!$G$13</f>
        <v>7021694</v>
      </c>
      <c r="E24" s="18"/>
      <c r="F24" s="17">
        <v>4801479</v>
      </c>
      <c r="G24" s="30"/>
    </row>
    <row r="25" spans="2:7" ht="15" customHeight="1">
      <c r="B25" s="2"/>
      <c r="D25" s="32">
        <f>SUM(D18:D24)</f>
        <v>141300818.28796357</v>
      </c>
      <c r="E25" s="18"/>
      <c r="F25" s="32">
        <f>SUM(F18:F24)</f>
        <v>136335513</v>
      </c>
      <c r="G25" s="30"/>
    </row>
    <row r="26" spans="1:7" ht="15" customHeight="1">
      <c r="A26" s="3" t="s">
        <v>7</v>
      </c>
      <c r="B26" s="2"/>
      <c r="D26" s="17"/>
      <c r="E26" s="18"/>
      <c r="F26" s="17"/>
      <c r="G26" s="30"/>
    </row>
    <row r="27" spans="2:7" ht="15" customHeight="1">
      <c r="B27" s="3" t="s">
        <v>16</v>
      </c>
      <c r="D27" s="17">
        <f>+'[1]BS01'!$G$24</f>
        <v>28660297</v>
      </c>
      <c r="E27" s="18"/>
      <c r="F27" s="17">
        <v>34145661</v>
      </c>
      <c r="G27" s="30"/>
    </row>
    <row r="28" spans="2:7" ht="15" customHeight="1">
      <c r="B28" s="3" t="s">
        <v>17</v>
      </c>
      <c r="D28" s="17">
        <f>+'[1]BS01'!$G$25</f>
        <v>4191283.7</v>
      </c>
      <c r="E28" s="18"/>
      <c r="F28" s="17">
        <v>2538322</v>
      </c>
      <c r="G28" s="30"/>
    </row>
    <row r="29" spans="2:7" ht="15" customHeight="1">
      <c r="B29" s="3" t="s">
        <v>6</v>
      </c>
      <c r="D29" s="17">
        <f>+'[1]BS01'!$G$26+'[1]BS01'!$G$21</f>
        <v>17132867</v>
      </c>
      <c r="E29" s="18"/>
      <c r="F29" s="17">
        <v>10851645</v>
      </c>
      <c r="G29" s="30"/>
    </row>
    <row r="30" spans="2:7" ht="15" customHeight="1">
      <c r="B30" s="3" t="s">
        <v>5</v>
      </c>
      <c r="D30" s="17">
        <f>+'[1]BS01'!$G$27</f>
        <v>1780578</v>
      </c>
      <c r="E30" s="18"/>
      <c r="F30" s="17">
        <v>3077374</v>
      </c>
      <c r="G30" s="30"/>
    </row>
    <row r="31" spans="2:7" ht="15" customHeight="1">
      <c r="B31" s="3" t="s">
        <v>23</v>
      </c>
      <c r="D31" s="17">
        <f>+'[1]BS01'!$G$22</f>
        <v>16434313</v>
      </c>
      <c r="E31" s="18"/>
      <c r="F31" s="17">
        <v>18455204</v>
      </c>
      <c r="G31" s="30"/>
    </row>
    <row r="32" spans="2:7" ht="15" customHeight="1">
      <c r="B32" s="2"/>
      <c r="D32" s="32">
        <f>SUM(D27:D31)</f>
        <v>68199338.7</v>
      </c>
      <c r="E32" s="18"/>
      <c r="F32" s="32">
        <f>SUM(F27:F31)</f>
        <v>69068206</v>
      </c>
      <c r="G32" s="30"/>
    </row>
    <row r="33" spans="2:7" ht="15" customHeight="1">
      <c r="B33" s="2"/>
      <c r="D33" s="25"/>
      <c r="E33" s="18"/>
      <c r="F33" s="25"/>
      <c r="G33" s="30"/>
    </row>
    <row r="34" spans="1:7" ht="15" customHeight="1">
      <c r="A34" s="3" t="s">
        <v>19</v>
      </c>
      <c r="B34" s="2"/>
      <c r="D34" s="17">
        <f>+D25-D32</f>
        <v>73101479.58796357</v>
      </c>
      <c r="E34" s="18"/>
      <c r="F34" s="17">
        <f>+F25-F32</f>
        <v>67267307</v>
      </c>
      <c r="G34" s="30"/>
    </row>
    <row r="35" spans="2:7" ht="15" customHeight="1">
      <c r="B35" s="2"/>
      <c r="D35" s="17"/>
      <c r="E35" s="18"/>
      <c r="F35" s="17"/>
      <c r="G35" s="30"/>
    </row>
    <row r="36" spans="2:7" ht="15" customHeight="1" thickBot="1">
      <c r="B36" s="2"/>
      <c r="D36" s="31">
        <f>+D9+D12+D14+D34+D10+D13+D11+D15</f>
        <v>165368560.44109583</v>
      </c>
      <c r="E36" s="18"/>
      <c r="F36" s="31">
        <f>+F9+F12+F14+F34+F10+F13+F11</f>
        <v>155949787</v>
      </c>
      <c r="G36" s="30"/>
    </row>
    <row r="37" spans="2:7" ht="15" customHeight="1" thickTop="1">
      <c r="B37" s="2"/>
      <c r="D37" s="17"/>
      <c r="E37" s="18"/>
      <c r="F37" s="17"/>
      <c r="G37" s="30"/>
    </row>
    <row r="38" spans="1:7" ht="15" customHeight="1">
      <c r="A38" s="3" t="s">
        <v>27</v>
      </c>
      <c r="B38" s="2"/>
      <c r="D38" s="17"/>
      <c r="E38" s="18"/>
      <c r="F38" s="17"/>
      <c r="G38" s="30"/>
    </row>
    <row r="39" spans="1:7" ht="15" customHeight="1">
      <c r="A39" s="3" t="s">
        <v>28</v>
      </c>
      <c r="B39" s="2"/>
      <c r="D39" s="17"/>
      <c r="E39" s="18"/>
      <c r="F39" s="17"/>
      <c r="G39" s="30"/>
    </row>
    <row r="40" spans="1:7" ht="15" customHeight="1">
      <c r="A40" s="3" t="s">
        <v>4</v>
      </c>
      <c r="B40" s="2"/>
      <c r="D40" s="17">
        <f>+'[1]BS01'!$G$47</f>
        <v>87850000</v>
      </c>
      <c r="E40" s="18"/>
      <c r="F40" s="17">
        <v>82366400</v>
      </c>
      <c r="G40" s="30"/>
    </row>
    <row r="41" spans="1:7" ht="15" customHeight="1">
      <c r="A41" s="3" t="s">
        <v>3</v>
      </c>
      <c r="B41" s="2"/>
      <c r="D41" s="67">
        <f>+'[1]BS01'!$G$48+'[1]BS01'!$G$50+'[1]BS01'!$G$51</f>
        <v>73633944.40109584</v>
      </c>
      <c r="E41" s="18"/>
      <c r="F41" s="67">
        <v>67471995</v>
      </c>
      <c r="G41" s="30"/>
    </row>
    <row r="42" spans="2:7" ht="15" customHeight="1">
      <c r="B42" s="2"/>
      <c r="D42" s="25">
        <f>SUM(D40:D41)</f>
        <v>161483944.40109584</v>
      </c>
      <c r="E42" s="18"/>
      <c r="F42" s="25">
        <f>SUM(F40:F41)</f>
        <v>149838395</v>
      </c>
      <c r="G42" s="30"/>
    </row>
    <row r="43" spans="1:7" ht="15" customHeight="1">
      <c r="A43" s="3" t="s">
        <v>87</v>
      </c>
      <c r="B43" s="2"/>
      <c r="D43" s="25">
        <f>+'[1]BS01'!$G$49</f>
        <v>0</v>
      </c>
      <c r="E43" s="18"/>
      <c r="F43" s="25">
        <v>1337608</v>
      </c>
      <c r="G43" s="30"/>
    </row>
    <row r="44" spans="1:7" ht="15" customHeight="1">
      <c r="A44" s="3" t="s">
        <v>2</v>
      </c>
      <c r="B44" s="2"/>
      <c r="D44" s="67">
        <f>-'[1]BS01'!$G$41</f>
        <v>707015.05</v>
      </c>
      <c r="E44" s="18"/>
      <c r="F44" s="67">
        <v>718938</v>
      </c>
      <c r="G44" s="30"/>
    </row>
    <row r="45" spans="2:7" ht="15" customHeight="1">
      <c r="B45" s="2"/>
      <c r="D45" s="17">
        <f>SUM(D42:D44)</f>
        <v>162190959.45109585</v>
      </c>
      <c r="E45" s="18"/>
      <c r="F45" s="17">
        <f>SUM(F42:F44)</f>
        <v>151894941</v>
      </c>
      <c r="G45" s="30"/>
    </row>
    <row r="46" spans="1:7" ht="15" customHeight="1">
      <c r="A46" s="3" t="s">
        <v>1</v>
      </c>
      <c r="B46" s="2"/>
      <c r="D46" s="17">
        <f>-'[1]BS01'!$G$38</f>
        <v>2091768</v>
      </c>
      <c r="E46" s="18"/>
      <c r="F46" s="17">
        <v>3222746</v>
      </c>
      <c r="G46" s="30"/>
    </row>
    <row r="47" spans="1:7" ht="15" customHeight="1">
      <c r="A47" s="3" t="s">
        <v>80</v>
      </c>
      <c r="B47" s="2"/>
      <c r="D47" s="17">
        <f>-'[1]BS01'!$G$40</f>
        <v>1085833</v>
      </c>
      <c r="E47" s="18"/>
      <c r="F47" s="17">
        <v>832100</v>
      </c>
      <c r="G47" s="30"/>
    </row>
    <row r="48" spans="2:7" ht="15" customHeight="1">
      <c r="B48" s="2"/>
      <c r="D48" s="17"/>
      <c r="E48" s="18"/>
      <c r="F48" s="17"/>
      <c r="G48" s="30"/>
    </row>
    <row r="49" spans="2:7" ht="15" customHeight="1" thickBot="1">
      <c r="B49" s="2"/>
      <c r="D49" s="31">
        <f>SUM(D45:D48)</f>
        <v>165368560.45109585</v>
      </c>
      <c r="E49" s="18"/>
      <c r="F49" s="31">
        <f>SUM(F45:F48)</f>
        <v>155949787</v>
      </c>
      <c r="G49" s="30"/>
    </row>
    <row r="50" spans="2:7" ht="15" customHeight="1" thickTop="1">
      <c r="B50" s="2"/>
      <c r="D50" s="25"/>
      <c r="E50" s="18"/>
      <c r="F50" s="25"/>
      <c r="G50" s="30"/>
    </row>
    <row r="51" spans="1:7" ht="15" customHeight="1" thickBot="1">
      <c r="A51" s="3" t="s">
        <v>70</v>
      </c>
      <c r="B51" s="2"/>
      <c r="D51" s="65">
        <f>+D42/D40</f>
        <v>1.8381780808320527</v>
      </c>
      <c r="E51" s="64"/>
      <c r="F51" s="65">
        <f>+F42/F40</f>
        <v>1.8191689208220827</v>
      </c>
      <c r="G51" s="30"/>
    </row>
    <row r="52" spans="2:7" ht="15" customHeight="1" thickTop="1">
      <c r="B52" s="2"/>
      <c r="D52" s="17"/>
      <c r="E52" s="18"/>
      <c r="F52" s="17"/>
      <c r="G52" s="30"/>
    </row>
    <row r="53" spans="1:6" ht="15" customHeight="1">
      <c r="A53" s="7" t="s">
        <v>88</v>
      </c>
      <c r="D53" s="17"/>
      <c r="E53" s="17"/>
      <c r="F53" s="17"/>
    </row>
    <row r="54" spans="1:6" ht="15" customHeight="1">
      <c r="A54" s="3" t="s">
        <v>78</v>
      </c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  <row r="65" spans="4:6" ht="15" customHeight="1">
      <c r="D65" s="17"/>
      <c r="E65" s="17"/>
      <c r="F65" s="17"/>
    </row>
  </sheetData>
  <printOptions/>
  <pageMargins left="0.75" right="0.25" top="0.5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6"/>
  <sheetViews>
    <sheetView workbookViewId="0" topLeftCell="A23">
      <selection activeCell="A1" sqref="A1:L30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8" style="0" customWidth="1"/>
    <col min="4" max="4" width="15.33203125" style="0" customWidth="1"/>
    <col min="5" max="5" width="2.33203125" style="0" customWidth="1"/>
    <col min="6" max="6" width="13.8320312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4.83203125" style="0" customWidth="1"/>
  </cols>
  <sheetData>
    <row r="1" ht="24.75" customHeight="1">
      <c r="A1" s="14" t="s">
        <v>37</v>
      </c>
    </row>
    <row r="2" ht="15" customHeight="1">
      <c r="A2" s="1" t="s">
        <v>38</v>
      </c>
    </row>
    <row r="3" ht="17.25" customHeight="1">
      <c r="A3" s="14" t="s">
        <v>66</v>
      </c>
    </row>
    <row r="4" ht="17.25" customHeight="1">
      <c r="A4" s="14" t="s">
        <v>104</v>
      </c>
    </row>
    <row r="6" s="3" customFormat="1" ht="15" customHeight="1"/>
    <row r="7" spans="6:10" s="29" customFormat="1" ht="15" customHeight="1">
      <c r="F7" s="68" t="s">
        <v>61</v>
      </c>
      <c r="G7" s="68"/>
      <c r="H7" s="68"/>
      <c r="J7" s="61" t="s">
        <v>62</v>
      </c>
    </row>
    <row r="8" spans="4:12" s="29" customFormat="1" ht="15" customHeight="1">
      <c r="D8" s="37"/>
      <c r="E8" s="37"/>
      <c r="F8" s="37"/>
      <c r="G8" s="37"/>
      <c r="H8" s="37" t="s">
        <v>55</v>
      </c>
      <c r="I8" s="37"/>
      <c r="K8" s="37"/>
      <c r="L8" s="37"/>
    </row>
    <row r="9" spans="4:11" s="29" customFormat="1" ht="15" customHeight="1">
      <c r="D9" s="37"/>
      <c r="E9" s="37"/>
      <c r="F9" s="37" t="s">
        <v>53</v>
      </c>
      <c r="G9" s="37"/>
      <c r="H9" s="37" t="s">
        <v>56</v>
      </c>
      <c r="I9" s="37"/>
      <c r="J9" s="37" t="s">
        <v>58</v>
      </c>
      <c r="K9" s="37"/>
    </row>
    <row r="10" spans="4:12" s="29" customFormat="1" ht="15" customHeight="1">
      <c r="D10" s="37" t="s">
        <v>4</v>
      </c>
      <c r="E10" s="37"/>
      <c r="F10" s="37" t="s">
        <v>54</v>
      </c>
      <c r="G10" s="37"/>
      <c r="H10" s="37" t="s">
        <v>57</v>
      </c>
      <c r="I10" s="37"/>
      <c r="J10" s="37" t="s">
        <v>59</v>
      </c>
      <c r="K10" s="37"/>
      <c r="L10" s="37" t="s">
        <v>60</v>
      </c>
    </row>
    <row r="11" spans="4:12" s="29" customFormat="1" ht="15" customHeight="1">
      <c r="D11" s="37" t="s">
        <v>52</v>
      </c>
      <c r="E11" s="37"/>
      <c r="F11" s="37" t="s">
        <v>52</v>
      </c>
      <c r="G11" s="37"/>
      <c r="H11" s="37" t="s">
        <v>52</v>
      </c>
      <c r="I11" s="37"/>
      <c r="J11" s="37" t="s">
        <v>52</v>
      </c>
      <c r="K11" s="37"/>
      <c r="L11" s="37" t="s">
        <v>52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9" customFormat="1" ht="15" customHeight="1">
      <c r="A13" s="29" t="s">
        <v>111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9" customFormat="1" ht="15" customHeight="1">
      <c r="A14" s="29" t="s">
        <v>107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5" s="3" customFormat="1" ht="15" customHeight="1">
      <c r="A15" s="3" t="s">
        <v>106</v>
      </c>
      <c r="M15" s="17"/>
      <c r="N15" s="17"/>
      <c r="O15" s="17"/>
    </row>
    <row r="16" spans="1:15" s="3" customFormat="1" ht="15" customHeight="1">
      <c r="A16" s="3" t="s">
        <v>99</v>
      </c>
      <c r="D16" s="17">
        <v>82366400</v>
      </c>
      <c r="E16" s="17"/>
      <c r="F16" s="17">
        <v>4197530</v>
      </c>
      <c r="G16" s="17"/>
      <c r="H16" s="17">
        <v>1413040</v>
      </c>
      <c r="I16" s="17"/>
      <c r="J16" s="17">
        <v>61861425</v>
      </c>
      <c r="K16" s="17"/>
      <c r="L16" s="17">
        <f>+D16+F16+H16+J16</f>
        <v>149838395</v>
      </c>
      <c r="M16" s="17"/>
      <c r="N16" s="17"/>
      <c r="O16" s="17"/>
    </row>
    <row r="17" spans="1:15" s="3" customFormat="1" ht="15" customHeight="1">
      <c r="A17" s="3" t="s">
        <v>100</v>
      </c>
      <c r="D17" s="67">
        <v>0</v>
      </c>
      <c r="E17" s="67"/>
      <c r="F17" s="67">
        <v>0</v>
      </c>
      <c r="G17" s="67"/>
      <c r="H17" s="67">
        <v>0</v>
      </c>
      <c r="I17" s="67"/>
      <c r="J17" s="67">
        <f>+'[1]PL01'!$F$41</f>
        <v>-164949</v>
      </c>
      <c r="K17" s="67"/>
      <c r="L17" s="67">
        <f>+D17+F17+H17+J17</f>
        <v>-164949</v>
      </c>
      <c r="M17" s="17"/>
      <c r="N17" s="17"/>
      <c r="O17" s="17"/>
    </row>
    <row r="18" spans="1:15" s="3" customFormat="1" ht="15" customHeight="1">
      <c r="A18" s="3" t="s">
        <v>101</v>
      </c>
      <c r="D18" s="17">
        <f>SUM(D16:D17)</f>
        <v>82366400</v>
      </c>
      <c r="E18" s="17"/>
      <c r="F18" s="17">
        <f>SUM(F16:F17)</f>
        <v>4197530</v>
      </c>
      <c r="G18" s="17"/>
      <c r="H18" s="17">
        <f>SUM(H16:H17)</f>
        <v>1413040</v>
      </c>
      <c r="I18" s="17"/>
      <c r="J18" s="17">
        <f>SUM(J16:J17)</f>
        <v>61696476</v>
      </c>
      <c r="K18" s="17"/>
      <c r="L18" s="17">
        <f>SUM(L16:L17)</f>
        <v>149673446</v>
      </c>
      <c r="M18" s="17"/>
      <c r="N18" s="17"/>
      <c r="O18" s="17"/>
    </row>
    <row r="19" spans="4:15" s="3" customFormat="1" ht="1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3" customFormat="1" ht="15" customHeight="1">
      <c r="A20" s="3" t="s">
        <v>63</v>
      </c>
      <c r="D20" s="17">
        <v>1683600</v>
      </c>
      <c r="E20" s="17"/>
      <c r="F20" s="17">
        <v>351238</v>
      </c>
      <c r="G20" s="17"/>
      <c r="H20" s="17">
        <v>0</v>
      </c>
      <c r="I20" s="17"/>
      <c r="J20" s="17">
        <v>0</v>
      </c>
      <c r="K20" s="17"/>
      <c r="L20" s="17">
        <f>SUM(D20:J20)</f>
        <v>2034838</v>
      </c>
      <c r="M20" s="17"/>
      <c r="N20" s="17"/>
      <c r="O20" s="17"/>
    </row>
    <row r="21" spans="1:15" s="3" customFormat="1" ht="15" customHeight="1">
      <c r="A21" s="3" t="s">
        <v>82</v>
      </c>
      <c r="D21" s="17">
        <v>3800000</v>
      </c>
      <c r="E21" s="17"/>
      <c r="F21" s="17">
        <v>1102000</v>
      </c>
      <c r="G21" s="17"/>
      <c r="H21" s="17">
        <v>0</v>
      </c>
      <c r="I21" s="17"/>
      <c r="J21" s="17">
        <v>0</v>
      </c>
      <c r="K21" s="17"/>
      <c r="L21" s="17">
        <f>SUM(D21:J21)</f>
        <v>4902000</v>
      </c>
      <c r="M21" s="17"/>
      <c r="N21" s="17"/>
      <c r="O21" s="17"/>
    </row>
    <row r="22" spans="1:15" s="3" customFormat="1" ht="15" customHeight="1">
      <c r="A22" s="3" t="s">
        <v>83</v>
      </c>
      <c r="D22" s="17">
        <v>0</v>
      </c>
      <c r="E22" s="17"/>
      <c r="F22" s="17">
        <v>0</v>
      </c>
      <c r="G22" s="17"/>
      <c r="H22" s="17">
        <v>0</v>
      </c>
      <c r="I22" s="17"/>
      <c r="J22" s="17">
        <f>+PLQRT!F35</f>
        <v>4873660.491750737</v>
      </c>
      <c r="K22" s="17"/>
      <c r="L22" s="17">
        <f>SUM(D22:J22)</f>
        <v>4873660.491750737</v>
      </c>
      <c r="M22" s="17"/>
      <c r="N22" s="17"/>
      <c r="O22" s="17"/>
    </row>
    <row r="23" spans="4:15" s="3" customFormat="1" ht="15" customHeight="1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3" customFormat="1" ht="15" customHeight="1" thickBot="1">
      <c r="A24" s="7" t="s">
        <v>105</v>
      </c>
      <c r="B24" s="7"/>
      <c r="C24" s="7"/>
      <c r="D24" s="56">
        <f>SUM(D18:D22)</f>
        <v>87850000</v>
      </c>
      <c r="E24" s="56">
        <f aca="true" t="shared" si="0" ref="E24:L24">SUM(E18:E22)</f>
        <v>0</v>
      </c>
      <c r="F24" s="56">
        <f t="shared" si="0"/>
        <v>5650768</v>
      </c>
      <c r="G24" s="56">
        <f t="shared" si="0"/>
        <v>0</v>
      </c>
      <c r="H24" s="56">
        <f t="shared" si="0"/>
        <v>1413040</v>
      </c>
      <c r="I24" s="56">
        <f t="shared" si="0"/>
        <v>0</v>
      </c>
      <c r="J24" s="56">
        <f t="shared" si="0"/>
        <v>66570136.49175074</v>
      </c>
      <c r="K24" s="56">
        <f t="shared" si="0"/>
        <v>0</v>
      </c>
      <c r="L24" s="56">
        <f t="shared" si="0"/>
        <v>161483944.49175075</v>
      </c>
      <c r="M24" s="17"/>
      <c r="N24" s="17"/>
      <c r="O24" s="17"/>
    </row>
    <row r="25" spans="4:15" s="3" customFormat="1" ht="15" customHeight="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4:15" s="3" customFormat="1" ht="15" customHeight="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4:15" s="3" customFormat="1" ht="15" customHeight="1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3" customFormat="1" ht="15" customHeight="1">
      <c r="A28" s="7" t="s">
        <v>67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3" customFormat="1" ht="15" customHeight="1">
      <c r="A29" s="3" t="s">
        <v>84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4:15" s="3" customFormat="1" ht="15" customHeight="1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4:15" s="3" customFormat="1" ht="15" customHeight="1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4:15" s="3" customFormat="1" ht="15" customHeight="1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4:15" s="3" customFormat="1" ht="1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s="3" customFormat="1" ht="1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s="3" customFormat="1" ht="1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s="3" customFormat="1" ht="15" customHeight="1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4:15" s="3" customFormat="1" ht="15" customHeight="1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4:15" s="3" customFormat="1" ht="15" customHeight="1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s="3" customFormat="1" ht="1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s="3" customFormat="1" ht="1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</sheetData>
  <mergeCells count="1">
    <mergeCell ref="F7:H7"/>
  </mergeCells>
  <printOptions/>
  <pageMargins left="0.26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5">
      <selection activeCell="A1" sqref="A1:H44"/>
    </sheetView>
  </sheetViews>
  <sheetFormatPr defaultColWidth="9.33203125" defaultRowHeight="15" customHeight="1"/>
  <cols>
    <col min="1" max="1" width="41" style="3" customWidth="1"/>
    <col min="2" max="2" width="16.5" style="3" customWidth="1"/>
    <col min="3" max="3" width="3.83203125" style="3" customWidth="1"/>
    <col min="4" max="4" width="16.160156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5.5" style="3" customWidth="1"/>
    <col min="9" max="16384" width="9.33203125" style="3" customWidth="1"/>
  </cols>
  <sheetData>
    <row r="1" spans="1:7" s="12" customFormat="1" ht="19.5" customHeight="1">
      <c r="A1" s="14" t="s">
        <v>37</v>
      </c>
      <c r="B1" s="13"/>
      <c r="C1" s="13"/>
      <c r="D1" s="13"/>
      <c r="E1" s="13"/>
      <c r="F1" s="13"/>
      <c r="G1" s="13"/>
    </row>
    <row r="2" spans="1:8" ht="15" customHeight="1">
      <c r="A2" s="1" t="s">
        <v>38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85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109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77</v>
      </c>
      <c r="C7" s="49"/>
      <c r="D7" s="41" t="s">
        <v>76</v>
      </c>
      <c r="E7" s="9"/>
      <c r="F7" s="41" t="s">
        <v>77</v>
      </c>
      <c r="G7" s="41"/>
      <c r="H7" s="41" t="s">
        <v>76</v>
      </c>
    </row>
    <row r="8" spans="1:8" ht="15" customHeight="1">
      <c r="A8" s="4"/>
      <c r="B8" s="41" t="s">
        <v>39</v>
      </c>
      <c r="C8" s="5"/>
      <c r="D8" s="48" t="s">
        <v>41</v>
      </c>
      <c r="E8" s="5"/>
      <c r="F8" s="37" t="s">
        <v>103</v>
      </c>
      <c r="G8" s="51"/>
      <c r="H8" s="37" t="s">
        <v>103</v>
      </c>
    </row>
    <row r="9" spans="1:8" ht="15" customHeight="1">
      <c r="A9" s="4"/>
      <c r="B9" s="41" t="s">
        <v>43</v>
      </c>
      <c r="C9" s="5"/>
      <c r="D9" s="48" t="s">
        <v>42</v>
      </c>
      <c r="E9" s="5"/>
      <c r="F9" s="37" t="s">
        <v>44</v>
      </c>
      <c r="G9" s="51"/>
      <c r="H9" s="37" t="s">
        <v>45</v>
      </c>
    </row>
    <row r="10" spans="1:8" ht="15" customHeight="1">
      <c r="A10" s="28"/>
      <c r="B10" s="50" t="s">
        <v>102</v>
      </c>
      <c r="C10" s="42"/>
      <c r="D10" s="50" t="s">
        <v>102</v>
      </c>
      <c r="F10" s="37" t="s">
        <v>40</v>
      </c>
      <c r="G10" s="29"/>
      <c r="H10" s="37" t="s">
        <v>40</v>
      </c>
    </row>
    <row r="11" spans="1:8" s="10" customFormat="1" ht="15" customHeight="1">
      <c r="A11" s="11"/>
      <c r="B11" s="6" t="s">
        <v>52</v>
      </c>
      <c r="C11" s="9"/>
      <c r="D11" s="6" t="s">
        <v>52</v>
      </c>
      <c r="E11" s="9"/>
      <c r="F11" s="6" t="s">
        <v>52</v>
      </c>
      <c r="G11" s="9"/>
      <c r="H11" s="6" t="s">
        <v>52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f>+F13-'[2]PLQRT'!$F$13</f>
        <v>55596459</v>
      </c>
      <c r="C13" s="16"/>
      <c r="D13" s="23">
        <v>50496382</v>
      </c>
      <c r="E13" s="16"/>
      <c r="F13" s="23">
        <f>+'[1]PL01'!$F$8</f>
        <v>104500433</v>
      </c>
      <c r="G13" s="17"/>
      <c r="H13" s="23">
        <v>114393839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f>+F17-'[2]PLQRT'!$F$17</f>
        <v>2051295.8900000001</v>
      </c>
      <c r="C17" s="16"/>
      <c r="D17" s="23">
        <v>1638703</v>
      </c>
      <c r="E17" s="16"/>
      <c r="F17" s="23">
        <f>+'[1]PL01'!$F$9</f>
        <v>3163897.89</v>
      </c>
      <c r="G17" s="17"/>
      <c r="H17" s="23">
        <v>2154001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29</v>
      </c>
      <c r="B19" s="15">
        <f>+F19-'[2]PLQRT'!$B$19</f>
        <v>3995147.3425165126</v>
      </c>
      <c r="C19" s="16"/>
      <c r="D19" s="24">
        <v>6272654</v>
      </c>
      <c r="E19" s="16"/>
      <c r="F19" s="16">
        <f>+'[1]PL01'!$F$22</f>
        <v>7088184.981350737</v>
      </c>
      <c r="G19" s="17"/>
      <c r="H19" s="24">
        <v>12167082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f>+F21-'[2]PLQRT'!$B$21</f>
        <v>-133979</v>
      </c>
      <c r="C21" s="16"/>
      <c r="D21" s="24">
        <v>-134859</v>
      </c>
      <c r="E21" s="16"/>
      <c r="F21" s="16">
        <f>+'[1]PL01'!$F$24</f>
        <v>-448991</v>
      </c>
      <c r="G21" s="17"/>
      <c r="H21" s="24">
        <v>-230178</v>
      </c>
    </row>
    <row r="22" spans="2:8" ht="15" customHeight="1">
      <c r="B22" s="2"/>
      <c r="C22" s="16"/>
      <c r="D22" s="16"/>
      <c r="E22" s="16"/>
      <c r="F22" s="16"/>
      <c r="G22" s="17"/>
      <c r="H22" s="16"/>
    </row>
    <row r="23" spans="1:8" ht="15" customHeight="1">
      <c r="A23" s="3" t="s">
        <v>30</v>
      </c>
      <c r="B23" s="15">
        <f>+F23-'[2]PLQRT'!$B$23</f>
        <v>30101</v>
      </c>
      <c r="C23" s="16"/>
      <c r="D23" s="24">
        <v>282934</v>
      </c>
      <c r="E23" s="16"/>
      <c r="F23" s="16">
        <f>+'[1]PL01'!$F$25</f>
        <v>42541</v>
      </c>
      <c r="G23" s="17"/>
      <c r="H23" s="24">
        <v>377668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31</v>
      </c>
      <c r="B25" s="16">
        <f>+F25-'[2]PLQRT'!$B$25</f>
        <v>169854.19</v>
      </c>
      <c r="C25" s="16"/>
      <c r="D25" s="24">
        <v>-5466</v>
      </c>
      <c r="E25" s="16"/>
      <c r="F25" s="16">
        <f>+'[1]PL01'!$F$26</f>
        <v>274460.8704</v>
      </c>
      <c r="G25" s="17"/>
      <c r="H25" s="24">
        <v>43630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32</v>
      </c>
      <c r="B27" s="15">
        <f>SUM(B19:B26)</f>
        <v>4061123.5325165126</v>
      </c>
      <c r="C27" s="16"/>
      <c r="D27" s="16">
        <f>SUM(D19:D26)</f>
        <v>6415263</v>
      </c>
      <c r="E27" s="16"/>
      <c r="F27" s="16">
        <f>SUM(F19:F26)</f>
        <v>6956195.851750737</v>
      </c>
      <c r="G27" s="17"/>
      <c r="H27" s="16">
        <f>SUM(H19:H26)</f>
        <v>12358202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33</v>
      </c>
      <c r="B29" s="18">
        <f>+F29-'[2]PLQRT'!$B$29</f>
        <v>-1240955.5</v>
      </c>
      <c r="C29" s="10"/>
      <c r="D29" s="24">
        <v>-2181718</v>
      </c>
      <c r="E29" s="10"/>
      <c r="F29" s="16">
        <f>+'[1]PL01'!$F$29</f>
        <v>-2094460.31</v>
      </c>
      <c r="H29" s="24">
        <v>-3987655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89</v>
      </c>
      <c r="B31" s="15">
        <f>+B27+B29-1</f>
        <v>2820167.0325165126</v>
      </c>
      <c r="C31" s="10"/>
      <c r="D31" s="24">
        <f>+D27+D29</f>
        <v>4233545</v>
      </c>
      <c r="E31" s="10"/>
      <c r="F31" s="19">
        <f>+F27+F29</f>
        <v>4861735.541750737</v>
      </c>
      <c r="H31" s="19">
        <f>+H27+H29</f>
        <v>8370547</v>
      </c>
    </row>
    <row r="32" spans="1:8" ht="15" customHeight="1">
      <c r="A32" s="3" t="s">
        <v>86</v>
      </c>
      <c r="B32" s="2"/>
      <c r="C32" s="10"/>
      <c r="D32" s="10"/>
      <c r="E32" s="10"/>
      <c r="F32" s="10"/>
      <c r="H32" s="10"/>
    </row>
    <row r="33" spans="1:8" ht="15" customHeight="1">
      <c r="A33" s="3" t="s">
        <v>97</v>
      </c>
      <c r="B33" s="16">
        <f>+F33-'[2]PLQRT'!$B$33</f>
        <v>9170.39</v>
      </c>
      <c r="C33" s="16"/>
      <c r="D33" s="24">
        <v>3196</v>
      </c>
      <c r="E33" s="16"/>
      <c r="F33" s="16">
        <f>+'[1]PL01'!$F$33</f>
        <v>11923.949999999999</v>
      </c>
      <c r="G33" s="17"/>
      <c r="H33" s="24">
        <v>7218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34</v>
      </c>
      <c r="B35" s="58">
        <f>SUM(B31:B33)+1</f>
        <v>2829338.4225165127</v>
      </c>
      <c r="C35" s="16"/>
      <c r="D35" s="59">
        <f>+D31+D33</f>
        <v>4236741</v>
      </c>
      <c r="E35" s="16"/>
      <c r="F35" s="59">
        <f>+F31+F33+1</f>
        <v>4873660.491750737</v>
      </c>
      <c r="G35" s="17"/>
      <c r="H35" s="59">
        <f>+H31+H33</f>
        <v>8377765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35</v>
      </c>
      <c r="B37" s="66">
        <f>+B35/88549880*100</f>
        <v>3.195191707223672</v>
      </c>
      <c r="C37" s="16"/>
      <c r="D37" s="60">
        <f>+D35/80502000*100</f>
        <v>5.2629015428188115</v>
      </c>
      <c r="E37" s="16"/>
      <c r="F37" s="60">
        <f>+F35/86045688*100</f>
        <v>5.66403803029704</v>
      </c>
      <c r="G37" s="17"/>
      <c r="H37" s="60">
        <f>+H35/80502000*100</f>
        <v>10.406902934088594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36</v>
      </c>
      <c r="B39" s="60">
        <f>+B35/88621697*100</f>
        <v>3.1926023968109214</v>
      </c>
      <c r="C39" s="24"/>
      <c r="D39" s="60">
        <f>+D35/81333000*100</f>
        <v>5.209129135775147</v>
      </c>
      <c r="E39" s="24"/>
      <c r="F39" s="60">
        <f>+F35/86117505*100</f>
        <v>5.659314551380392</v>
      </c>
      <c r="G39" s="25"/>
      <c r="H39" s="60">
        <f>+H35/81333000*100</f>
        <v>10.30057295316784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55"/>
      <c r="C41" s="24"/>
      <c r="D41" s="24"/>
      <c r="E41" s="24"/>
      <c r="F41" s="24"/>
      <c r="G41" s="25"/>
      <c r="H41" s="24"/>
    </row>
    <row r="42" spans="2:8" ht="15" customHeight="1">
      <c r="B42" s="2"/>
      <c r="C42" s="16"/>
      <c r="D42" s="16"/>
      <c r="E42" s="16"/>
      <c r="F42" s="16"/>
      <c r="G42" s="17"/>
      <c r="H42" s="16"/>
    </row>
    <row r="43" spans="1:8" ht="15" customHeight="1">
      <c r="A43" s="7" t="s">
        <v>94</v>
      </c>
      <c r="B43" s="2"/>
      <c r="C43" s="16"/>
      <c r="D43" s="16"/>
      <c r="E43" s="16"/>
      <c r="F43" s="16"/>
      <c r="G43" s="17"/>
      <c r="H43" s="16"/>
    </row>
    <row r="44" spans="1:8" ht="15" customHeight="1">
      <c r="A44" s="3" t="s">
        <v>95</v>
      </c>
      <c r="B44" s="2"/>
      <c r="C44" s="16"/>
      <c r="D44" s="16"/>
      <c r="E44" s="16"/>
      <c r="F44" s="16"/>
      <c r="G44" s="17"/>
      <c r="H44" s="16"/>
    </row>
    <row r="45" spans="2:8" ht="15" customHeight="1">
      <c r="B45" s="2"/>
      <c r="C45" s="16"/>
      <c r="D45" s="16"/>
      <c r="E45" s="16"/>
      <c r="F45" s="16"/>
      <c r="G45" s="17"/>
      <c r="H45" s="16"/>
    </row>
    <row r="46" spans="2:8" s="7" customFormat="1" ht="15" customHeight="1">
      <c r="B46" s="43"/>
      <c r="D46" s="44"/>
      <c r="F46" s="45"/>
      <c r="H46" s="46"/>
    </row>
    <row r="47" spans="2:6" s="7" customFormat="1" ht="15" customHeight="1">
      <c r="B47" s="9"/>
      <c r="F47" s="9"/>
    </row>
    <row r="48" spans="2:6" s="7" customFormat="1" ht="15" customHeight="1">
      <c r="B48" s="9"/>
      <c r="F48" s="9"/>
    </row>
    <row r="49" spans="2:8" s="7" customFormat="1" ht="15" customHeight="1">
      <c r="B49" s="44"/>
      <c r="D49" s="44"/>
      <c r="F49" s="44"/>
      <c r="H49" s="46"/>
    </row>
    <row r="50" s="7" customFormat="1" ht="15" customHeight="1">
      <c r="B50" s="9"/>
    </row>
    <row r="51" spans="1:2" s="7" customFormat="1" ht="15" customHeight="1">
      <c r="A51" s="47"/>
      <c r="B51" s="9"/>
    </row>
    <row r="52" ht="15" customHeight="1">
      <c r="B52" s="2"/>
    </row>
  </sheetData>
  <printOptions/>
  <pageMargins left="0.55" right="0.2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5">
      <selection activeCell="A1" sqref="A1:H43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14.33203125" style="3" customWidth="1"/>
    <col min="7" max="7" width="16.83203125" style="3" customWidth="1"/>
    <col min="8" max="8" width="3.83203125" style="3" customWidth="1"/>
    <col min="9" max="9" width="16.83203125" style="3" hidden="1" customWidth="1"/>
    <col min="10" max="10" width="14.33203125" style="3" customWidth="1"/>
    <col min="11" max="16384" width="9.33203125" style="3" customWidth="1"/>
  </cols>
  <sheetData>
    <row r="1" spans="1:8" s="12" customFormat="1" ht="17.25" customHeight="1">
      <c r="A1" s="14" t="s">
        <v>37</v>
      </c>
      <c r="D1" s="52"/>
      <c r="E1" s="13"/>
      <c r="G1" s="13"/>
      <c r="H1" s="13"/>
    </row>
    <row r="2" spans="1:9" ht="15" customHeight="1">
      <c r="A2" s="1" t="s">
        <v>38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69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104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9" ht="15" customHeight="1">
      <c r="A6" s="2"/>
      <c r="B6" s="28"/>
      <c r="C6" s="28"/>
      <c r="D6" s="8"/>
      <c r="E6" s="7"/>
      <c r="G6" s="41" t="s">
        <v>77</v>
      </c>
      <c r="H6" s="9"/>
      <c r="I6" s="41" t="s">
        <v>76</v>
      </c>
    </row>
    <row r="7" spans="1:9" s="10" customFormat="1" ht="15" customHeight="1">
      <c r="A7" s="2"/>
      <c r="B7" s="11"/>
      <c r="C7" s="11"/>
      <c r="D7" s="8"/>
      <c r="E7" s="11"/>
      <c r="G7" s="6" t="s">
        <v>52</v>
      </c>
      <c r="H7" s="9"/>
      <c r="I7" s="6" t="s">
        <v>52</v>
      </c>
    </row>
    <row r="8" spans="1:9" ht="15" customHeight="1">
      <c r="A8" s="2"/>
      <c r="B8" s="7"/>
      <c r="C8" s="7"/>
      <c r="D8" s="6"/>
      <c r="E8" s="7"/>
      <c r="G8" s="6"/>
      <c r="H8" s="7"/>
      <c r="I8" s="6"/>
    </row>
    <row r="9" spans="1:9" s="7" customFormat="1" ht="15" customHeight="1">
      <c r="A9" s="7" t="s">
        <v>46</v>
      </c>
      <c r="D9" s="24"/>
      <c r="E9" s="24"/>
      <c r="G9" s="24"/>
      <c r="H9" s="25"/>
      <c r="I9" s="24"/>
    </row>
    <row r="10" spans="1:9" s="7" customFormat="1" ht="15" customHeight="1">
      <c r="A10" s="9"/>
      <c r="D10" s="24"/>
      <c r="E10" s="24"/>
      <c r="G10" s="24"/>
      <c r="H10" s="25"/>
      <c r="I10" s="24"/>
    </row>
    <row r="11" spans="1:9" s="7" customFormat="1" ht="15" customHeight="1">
      <c r="A11" s="9"/>
      <c r="B11" s="7" t="s">
        <v>32</v>
      </c>
      <c r="D11" s="24"/>
      <c r="E11" s="24"/>
      <c r="G11" s="24">
        <f>+'[1]Cash flow 2002'!$G$8</f>
        <v>6956195.851750737</v>
      </c>
      <c r="H11" s="25"/>
      <c r="I11" s="24">
        <v>24989795</v>
      </c>
    </row>
    <row r="12" spans="1:9" s="7" customFormat="1" ht="15" customHeight="1">
      <c r="A12" s="9"/>
      <c r="B12" s="7" t="s">
        <v>47</v>
      </c>
      <c r="D12" s="24"/>
      <c r="E12" s="24"/>
      <c r="G12" s="24"/>
      <c r="H12" s="25"/>
      <c r="I12" s="24"/>
    </row>
    <row r="13" spans="1:9" s="7" customFormat="1" ht="15" customHeight="1">
      <c r="A13" s="9"/>
      <c r="C13" s="7" t="s">
        <v>75</v>
      </c>
      <c r="D13" s="24"/>
      <c r="E13" s="24"/>
      <c r="G13" s="24">
        <f>+SUM('[1]Cash flow 2002'!$G$11:$G$25)</f>
        <v>-5899754.2691657</v>
      </c>
      <c r="H13" s="25"/>
      <c r="I13" s="24">
        <v>-20371979</v>
      </c>
    </row>
    <row r="14" spans="1:9" s="7" customFormat="1" ht="15" customHeight="1">
      <c r="A14" s="9"/>
      <c r="D14" s="24"/>
      <c r="E14" s="24"/>
      <c r="G14" s="21"/>
      <c r="H14" s="25"/>
      <c r="I14" s="21"/>
    </row>
    <row r="15" spans="1:9" s="7" customFormat="1" ht="15" customHeight="1">
      <c r="A15" s="9"/>
      <c r="B15" s="7" t="s">
        <v>110</v>
      </c>
      <c r="D15" s="24"/>
      <c r="E15" s="24"/>
      <c r="G15" s="24">
        <f>SUM(G11:G14)</f>
        <v>1056441.5825850368</v>
      </c>
      <c r="H15" s="25"/>
      <c r="I15" s="24">
        <f>SUM(I11:I14)</f>
        <v>4617816</v>
      </c>
    </row>
    <row r="16" spans="2:9" s="7" customFormat="1" ht="15" customHeight="1">
      <c r="B16" s="7" t="s">
        <v>68</v>
      </c>
      <c r="D16" s="24"/>
      <c r="E16" s="24"/>
      <c r="G16" s="24"/>
      <c r="H16" s="25"/>
      <c r="I16" s="24"/>
    </row>
    <row r="17" spans="1:9" s="7" customFormat="1" ht="15" customHeight="1">
      <c r="A17" s="9"/>
      <c r="C17" s="7" t="s">
        <v>48</v>
      </c>
      <c r="D17" s="24"/>
      <c r="E17" s="11"/>
      <c r="G17" s="24">
        <f>+'[1]Cash flow 2002'!$G$27+'[1]Cash flow 2002'!$G$28+'[1]Cash flow 2002'!$G$29+'[1]Cash flow 2002'!$G$30</f>
        <v>-1079697.8279635776</v>
      </c>
      <c r="I17" s="24">
        <v>-17760614</v>
      </c>
    </row>
    <row r="18" spans="1:9" s="7" customFormat="1" ht="15" customHeight="1">
      <c r="A18" s="9"/>
      <c r="C18" s="7" t="s">
        <v>49</v>
      </c>
      <c r="D18" s="11"/>
      <c r="E18" s="11"/>
      <c r="G18" s="21">
        <f>+'[1]Cash flow 2002'!$G$31+'[1]Cash flow 2002'!$G$32</f>
        <v>-1358401.2999999998</v>
      </c>
      <c r="I18" s="21">
        <v>6878808</v>
      </c>
    </row>
    <row r="19" spans="1:9" s="7" customFormat="1" ht="15" customHeight="1">
      <c r="A19" s="9"/>
      <c r="D19" s="11"/>
      <c r="E19" s="11"/>
      <c r="G19" s="24">
        <f>SUM(G15:G18)</f>
        <v>-1381657.5453785406</v>
      </c>
      <c r="I19" s="54">
        <f>SUM(I15:I18)</f>
        <v>-6263990</v>
      </c>
    </row>
    <row r="20" spans="1:9" s="7" customFormat="1" ht="15" customHeight="1">
      <c r="A20" s="9"/>
      <c r="C20" s="7" t="s">
        <v>64</v>
      </c>
      <c r="D20" s="24"/>
      <c r="E20" s="24"/>
      <c r="G20" s="24">
        <f>+'[1]Cash flow 2002'!$G$36</f>
        <v>-322802</v>
      </c>
      <c r="H20" s="25"/>
      <c r="I20" s="24">
        <v>-489851</v>
      </c>
    </row>
    <row r="21" spans="1:9" s="7" customFormat="1" ht="15" customHeight="1">
      <c r="A21" s="9"/>
      <c r="C21" s="7" t="s">
        <v>65</v>
      </c>
      <c r="D21" s="24"/>
      <c r="E21" s="24"/>
      <c r="G21" s="21">
        <f>+'[1]Cash flow 2002'!$G$37</f>
        <v>-3821313</v>
      </c>
      <c r="H21" s="25"/>
      <c r="I21" s="24">
        <v>-8951934</v>
      </c>
    </row>
    <row r="22" spans="1:9" s="7" customFormat="1" ht="15" customHeight="1" thickBot="1">
      <c r="A22" s="9"/>
      <c r="B22" s="7" t="s">
        <v>90</v>
      </c>
      <c r="D22" s="24"/>
      <c r="E22" s="11"/>
      <c r="G22" s="57">
        <f>SUM(G19:G21)</f>
        <v>-5525772.545378541</v>
      </c>
      <c r="I22" s="57">
        <f>SUM(I19:I21)</f>
        <v>-15705775</v>
      </c>
    </row>
    <row r="23" spans="1:9" s="7" customFormat="1" ht="15" customHeight="1" thickTop="1">
      <c r="A23" s="38"/>
      <c r="D23" s="11"/>
      <c r="E23" s="11"/>
      <c r="G23" s="11"/>
      <c r="I23" s="11"/>
    </row>
    <row r="24" spans="1:9" s="7" customFormat="1" ht="15" customHeight="1">
      <c r="A24" s="55" t="s">
        <v>50</v>
      </c>
      <c r="D24" s="24"/>
      <c r="E24" s="24"/>
      <c r="G24" s="24"/>
      <c r="H24" s="25"/>
      <c r="I24" s="24"/>
    </row>
    <row r="25" spans="1:9" s="7" customFormat="1" ht="15" customHeight="1">
      <c r="A25" s="9"/>
      <c r="D25" s="24"/>
      <c r="E25" s="24"/>
      <c r="G25" s="24"/>
      <c r="H25" s="25"/>
      <c r="I25" s="24"/>
    </row>
    <row r="26" spans="1:9" s="7" customFormat="1" ht="15" customHeight="1" thickBot="1">
      <c r="A26" s="9"/>
      <c r="B26" s="7" t="s">
        <v>73</v>
      </c>
      <c r="D26" s="24"/>
      <c r="E26" s="24"/>
      <c r="G26" s="23">
        <f>+'[1]Cash flow 2002'!$G$52</f>
        <v>-5651957.15</v>
      </c>
      <c r="H26" s="25"/>
      <c r="I26" s="23">
        <v>-6702912</v>
      </c>
    </row>
    <row r="27" spans="1:9" s="7" customFormat="1" ht="15" customHeight="1" thickTop="1">
      <c r="A27" s="38"/>
      <c r="D27" s="24"/>
      <c r="E27" s="24"/>
      <c r="G27" s="24"/>
      <c r="H27" s="25"/>
      <c r="I27" s="24"/>
    </row>
    <row r="28" spans="1:9" s="7" customFormat="1" ht="15" customHeight="1">
      <c r="A28" s="47" t="s">
        <v>51</v>
      </c>
      <c r="D28" s="24"/>
      <c r="E28" s="24"/>
      <c r="G28" s="24"/>
      <c r="H28" s="25"/>
      <c r="I28" s="24"/>
    </row>
    <row r="29" spans="1:9" s="7" customFormat="1" ht="15" customHeight="1">
      <c r="A29" s="9"/>
      <c r="D29" s="24"/>
      <c r="E29" s="24"/>
      <c r="G29" s="24"/>
      <c r="H29" s="25"/>
      <c r="I29" s="24"/>
    </row>
    <row r="30" spans="2:9" s="7" customFormat="1" ht="15" customHeight="1" thickBot="1">
      <c r="B30" s="55" t="s">
        <v>74</v>
      </c>
      <c r="D30" s="24"/>
      <c r="E30" s="24"/>
      <c r="G30" s="23">
        <f>+'[1]Cash flow 2002'!$G$64</f>
        <v>3763197.9699999997</v>
      </c>
      <c r="H30" s="25"/>
      <c r="I30" s="23">
        <v>1525514</v>
      </c>
    </row>
    <row r="31" spans="1:9" s="7" customFormat="1" ht="15" customHeight="1" thickTop="1">
      <c r="A31" s="9"/>
      <c r="D31" s="24"/>
      <c r="E31" s="24"/>
      <c r="G31" s="24"/>
      <c r="H31" s="25"/>
      <c r="I31" s="24"/>
    </row>
    <row r="32" spans="1:9" s="7" customFormat="1" ht="15" customHeight="1">
      <c r="A32" s="9"/>
      <c r="D32" s="24"/>
      <c r="E32" s="24"/>
      <c r="G32" s="24"/>
      <c r="H32" s="25"/>
      <c r="I32" s="24"/>
    </row>
    <row r="33" spans="1:9" s="7" customFormat="1" ht="15" customHeight="1">
      <c r="A33" s="55" t="s">
        <v>91</v>
      </c>
      <c r="D33" s="24"/>
      <c r="E33" s="24"/>
      <c r="G33" s="24">
        <f>+G22+G26+G30</f>
        <v>-7414531.725378542</v>
      </c>
      <c r="H33" s="25"/>
      <c r="I33" s="24">
        <f>+I22+I26+I30</f>
        <v>-20883173</v>
      </c>
    </row>
    <row r="34" spans="1:9" s="7" customFormat="1" ht="15" customHeight="1">
      <c r="A34" s="55"/>
      <c r="D34" s="24"/>
      <c r="E34" s="24"/>
      <c r="G34" s="24"/>
      <c r="H34" s="25"/>
      <c r="I34" s="24"/>
    </row>
    <row r="35" spans="1:9" s="7" customFormat="1" ht="15" customHeight="1">
      <c r="A35" s="47" t="s">
        <v>92</v>
      </c>
      <c r="D35" s="24"/>
      <c r="E35" s="24"/>
      <c r="G35" s="24">
        <f>+I37</f>
        <v>2055802</v>
      </c>
      <c r="H35" s="25"/>
      <c r="I35" s="24">
        <v>22938975</v>
      </c>
    </row>
    <row r="36" spans="1:9" s="7" customFormat="1" ht="15" customHeight="1">
      <c r="A36" s="38"/>
      <c r="D36" s="24"/>
      <c r="E36" s="24"/>
      <c r="G36" s="24"/>
      <c r="H36" s="25"/>
      <c r="I36" s="24"/>
    </row>
    <row r="37" spans="1:9" s="7" customFormat="1" ht="15" customHeight="1" thickBot="1">
      <c r="A37" s="47" t="s">
        <v>93</v>
      </c>
      <c r="D37" s="24"/>
      <c r="E37" s="24"/>
      <c r="G37" s="59">
        <f>SUM(G33:G35)</f>
        <v>-5358729.725378542</v>
      </c>
      <c r="H37" s="25"/>
      <c r="I37" s="59">
        <f>SUM(I33:I35)</f>
        <v>2055802</v>
      </c>
    </row>
    <row r="38" spans="1:9" s="7" customFormat="1" ht="15" customHeight="1" thickTop="1">
      <c r="A38" s="9"/>
      <c r="D38" s="24"/>
      <c r="E38" s="24"/>
      <c r="G38" s="24"/>
      <c r="H38" s="25"/>
      <c r="I38" s="24"/>
    </row>
    <row r="39" spans="1:9" s="7" customFormat="1" ht="15" customHeight="1">
      <c r="A39" s="9"/>
      <c r="D39" s="24"/>
      <c r="E39" s="24"/>
      <c r="G39" s="24"/>
      <c r="H39" s="25"/>
      <c r="I39" s="24"/>
    </row>
    <row r="40" spans="1:9" s="7" customFormat="1" ht="15" customHeight="1">
      <c r="A40" s="9"/>
      <c r="D40" s="44"/>
      <c r="G40" s="45"/>
      <c r="I40" s="46"/>
    </row>
    <row r="41" spans="1:7" s="7" customFormat="1" ht="15" customHeight="1">
      <c r="A41" s="7" t="s">
        <v>71</v>
      </c>
      <c r="G41" s="9"/>
    </row>
    <row r="42" spans="1:7" s="7" customFormat="1" ht="15" customHeight="1">
      <c r="A42" s="7" t="s">
        <v>84</v>
      </c>
      <c r="G42" s="9"/>
    </row>
    <row r="43" spans="1:9" s="7" customFormat="1" ht="15" customHeight="1">
      <c r="A43" s="9"/>
      <c r="D43" s="44"/>
      <c r="G43" s="44"/>
      <c r="I43" s="46"/>
    </row>
    <row r="44" s="7" customFormat="1" ht="15" customHeight="1">
      <c r="A44" s="9"/>
    </row>
    <row r="45" spans="1:3" s="7" customFormat="1" ht="15" customHeight="1">
      <c r="A45" s="9"/>
      <c r="B45" s="47"/>
      <c r="C45" s="47"/>
    </row>
    <row r="46" s="7" customFormat="1" ht="15" customHeight="1">
      <c r="A46" s="9"/>
    </row>
    <row r="47" s="7" customFormat="1" ht="15" customHeight="1">
      <c r="A47" s="9"/>
    </row>
    <row r="48" s="7" customFormat="1" ht="15" customHeight="1">
      <c r="A48" s="9"/>
    </row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="7" customFormat="1" ht="15" customHeight="1"/>
    <row r="67" s="7" customFormat="1" ht="15" customHeight="1"/>
    <row r="68" s="7" customFormat="1" ht="15" customHeight="1"/>
    <row r="69" s="7" customFormat="1" ht="15" customHeight="1"/>
    <row r="70" s="7" customFormat="1" ht="15" customHeight="1"/>
    <row r="71" s="7" customFormat="1" ht="15" customHeight="1"/>
    <row r="72" s="7" customFormat="1" ht="15" customHeight="1"/>
    <row r="73" s="7" customFormat="1" ht="15" customHeight="1"/>
    <row r="74" s="7" customFormat="1" ht="15" customHeight="1"/>
    <row r="75" s="7" customFormat="1" ht="15" customHeight="1"/>
    <row r="76" s="7" customFormat="1" ht="15" customHeight="1"/>
    <row r="77" s="7" customFormat="1" ht="15" customHeight="1"/>
    <row r="78" s="7" customFormat="1" ht="15" customHeight="1"/>
    <row r="79" s="7" customFormat="1" ht="15" customHeight="1"/>
    <row r="80" s="7" customFormat="1" ht="15" customHeight="1"/>
    <row r="81" s="7" customFormat="1" ht="15" customHeight="1"/>
    <row r="82" s="7" customFormat="1" ht="15" customHeight="1"/>
    <row r="83" s="7" customFormat="1" ht="15" customHeight="1"/>
    <row r="84" s="7" customFormat="1" ht="15" customHeight="1"/>
    <row r="85" s="7" customFormat="1" ht="15" customHeight="1"/>
    <row r="86" s="7" customFormat="1" ht="15" customHeight="1"/>
    <row r="87" s="7" customFormat="1" ht="15" customHeight="1"/>
    <row r="88" s="7" customFormat="1" ht="15" customHeight="1"/>
    <row r="89" s="7" customFormat="1" ht="15" customHeight="1"/>
    <row r="90" s="7" customFormat="1" ht="15" customHeight="1"/>
    <row r="91" s="7" customFormat="1" ht="15" customHeight="1"/>
    <row r="92" s="7" customFormat="1" ht="15" customHeight="1"/>
    <row r="93" s="7" customFormat="1" ht="15" customHeight="1"/>
    <row r="94" s="7" customFormat="1" ht="15" customHeight="1"/>
    <row r="95" s="7" customFormat="1" ht="15" customHeight="1"/>
    <row r="96" s="7" customFormat="1" ht="15" customHeight="1"/>
    <row r="97" s="7" customFormat="1" ht="15" customHeight="1"/>
    <row r="98" s="7" customFormat="1" ht="15" customHeight="1"/>
    <row r="99" s="7" customFormat="1" ht="15" customHeight="1"/>
    <row r="100" s="7" customFormat="1" ht="15" customHeight="1"/>
    <row r="101" s="7" customFormat="1" ht="15" customHeight="1"/>
    <row r="102" s="7" customFormat="1" ht="15" customHeight="1"/>
    <row r="103" s="7" customFormat="1" ht="15" customHeight="1"/>
    <row r="104" s="7" customFormat="1" ht="15" customHeight="1"/>
    <row r="105" s="7" customFormat="1" ht="15" customHeight="1"/>
    <row r="106" s="7" customFormat="1" ht="15" customHeight="1"/>
    <row r="107" s="7" customFormat="1" ht="15" customHeight="1"/>
    <row r="108" s="7" customFormat="1" ht="15" customHeight="1"/>
    <row r="109" s="7" customFormat="1" ht="15" customHeight="1"/>
    <row r="110" s="7" customFormat="1" ht="15" customHeight="1"/>
    <row r="111" s="7" customFormat="1" ht="15" customHeight="1"/>
    <row r="112" s="7" customFormat="1" ht="15" customHeight="1"/>
    <row r="113" s="7" customFormat="1" ht="15" customHeight="1"/>
    <row r="114" s="7" customFormat="1" ht="15" customHeight="1"/>
    <row r="115" s="7" customFormat="1" ht="15" customHeight="1"/>
    <row r="116" s="7" customFormat="1" ht="15" customHeight="1"/>
    <row r="117" s="7" customFormat="1" ht="15" customHeight="1"/>
    <row r="118" s="7" customFormat="1" ht="15" customHeight="1"/>
    <row r="119" s="7" customFormat="1" ht="15" customHeight="1"/>
    <row r="120" s="7" customFormat="1" ht="15" customHeight="1"/>
    <row r="121" s="7" customFormat="1" ht="15" customHeight="1"/>
    <row r="122" s="7" customFormat="1" ht="15" customHeight="1"/>
    <row r="123" s="7" customFormat="1" ht="15" customHeight="1"/>
    <row r="124" s="7" customFormat="1" ht="15" customHeight="1"/>
    <row r="125" s="7" customFormat="1" ht="15" customHeight="1"/>
    <row r="126" s="7" customFormat="1" ht="15" customHeight="1"/>
    <row r="127" s="7" customFormat="1" ht="15" customHeight="1"/>
    <row r="128" s="7" customFormat="1" ht="15" customHeight="1"/>
    <row r="129" s="7" customFormat="1" ht="15" customHeight="1"/>
    <row r="130" s="7" customFormat="1" ht="15" customHeight="1"/>
    <row r="131" s="7" customFormat="1" ht="15" customHeight="1"/>
    <row r="132" s="7" customFormat="1" ht="15" customHeight="1"/>
    <row r="133" s="7" customFormat="1" ht="15" customHeight="1"/>
    <row r="134" s="7" customFormat="1" ht="15" customHeight="1"/>
    <row r="135" s="7" customFormat="1" ht="15" customHeight="1"/>
    <row r="136" s="7" customFormat="1" ht="15" customHeight="1"/>
    <row r="137" s="7" customFormat="1" ht="15" customHeight="1"/>
    <row r="138" s="7" customFormat="1" ht="15" customHeight="1"/>
    <row r="139" s="7" customFormat="1" ht="15" customHeight="1"/>
    <row r="140" s="7" customFormat="1" ht="15" customHeight="1"/>
    <row r="141" s="7" customFormat="1" ht="15" customHeight="1"/>
    <row r="142" s="7" customFormat="1" ht="15" customHeight="1"/>
    <row r="143" s="7" customFormat="1" ht="15" customHeight="1"/>
    <row r="144" s="7" customFormat="1" ht="15" customHeight="1"/>
    <row r="145" s="7" customFormat="1" ht="15" customHeight="1"/>
    <row r="146" s="7" customFormat="1" ht="15" customHeight="1"/>
    <row r="147" s="7" customFormat="1" ht="15" customHeight="1"/>
    <row r="148" s="7" customFormat="1" ht="15" customHeight="1"/>
    <row r="149" s="7" customFormat="1" ht="15" customHeight="1"/>
    <row r="150" s="7" customFormat="1" ht="15" customHeight="1"/>
    <row r="151" s="7" customFormat="1" ht="15" customHeight="1"/>
    <row r="152" s="7" customFormat="1" ht="15" customHeight="1"/>
    <row r="153" s="7" customFormat="1" ht="15" customHeight="1"/>
    <row r="154" s="7" customFormat="1" ht="15" customHeight="1"/>
    <row r="155" s="7" customFormat="1" ht="15" customHeight="1"/>
    <row r="156" s="7" customFormat="1" ht="15" customHeight="1"/>
    <row r="157" s="7" customFormat="1" ht="15" customHeight="1"/>
    <row r="158" s="7" customFormat="1" ht="15" customHeight="1"/>
    <row r="159" s="7" customFormat="1" ht="15" customHeight="1"/>
    <row r="160" s="7" customFormat="1" ht="15" customHeight="1"/>
    <row r="161" s="7" customFormat="1" ht="15" customHeight="1"/>
    <row r="162" s="7" customFormat="1" ht="15" customHeight="1"/>
    <row r="163" s="7" customFormat="1" ht="15" customHeight="1"/>
    <row r="164" s="7" customFormat="1" ht="15" customHeight="1"/>
    <row r="165" s="7" customFormat="1" ht="15" customHeight="1"/>
    <row r="166" s="7" customFormat="1" ht="15" customHeight="1"/>
    <row r="167" s="7" customFormat="1" ht="15" customHeight="1"/>
    <row r="168" s="7" customFormat="1" ht="15" customHeight="1"/>
    <row r="169" s="7" customFormat="1" ht="15" customHeight="1"/>
    <row r="170" s="7" customFormat="1" ht="15" customHeight="1"/>
    <row r="171" s="7" customFormat="1" ht="15" customHeight="1"/>
    <row r="172" s="7" customFormat="1" ht="15" customHeight="1"/>
    <row r="173" s="7" customFormat="1" ht="15" customHeight="1"/>
    <row r="174" s="7" customFormat="1" ht="15" customHeight="1"/>
    <row r="175" s="7" customFormat="1" ht="15" customHeight="1"/>
    <row r="176" s="7" customFormat="1" ht="15" customHeight="1"/>
    <row r="177" s="7" customFormat="1" ht="15" customHeight="1"/>
    <row r="178" s="7" customFormat="1" ht="15" customHeight="1"/>
    <row r="179" s="7" customFormat="1" ht="15" customHeight="1"/>
    <row r="180" s="7" customFormat="1" ht="15" customHeight="1"/>
    <row r="181" s="7" customFormat="1" ht="15" customHeight="1"/>
    <row r="182" s="7" customFormat="1" ht="15" customHeight="1"/>
    <row r="183" s="7" customFormat="1" ht="15" customHeight="1"/>
    <row r="184" s="7" customFormat="1" ht="15" customHeight="1"/>
    <row r="185" s="7" customFormat="1" ht="15" customHeight="1"/>
    <row r="186" s="7" customFormat="1" ht="15" customHeight="1"/>
    <row r="187" s="7" customFormat="1" ht="15" customHeight="1"/>
    <row r="188" s="7" customFormat="1" ht="15" customHeight="1"/>
    <row r="189" s="7" customFormat="1" ht="15" customHeight="1"/>
    <row r="190" s="7" customFormat="1" ht="15" customHeight="1"/>
    <row r="191" s="7" customFormat="1" ht="15" customHeight="1"/>
    <row r="192" s="7" customFormat="1" ht="15" customHeight="1"/>
    <row r="193" s="7" customFormat="1" ht="15" customHeight="1"/>
    <row r="194" s="7" customFormat="1" ht="15" customHeight="1"/>
    <row r="195" s="7" customFormat="1" ht="15" customHeight="1"/>
    <row r="196" s="7" customFormat="1" ht="15" customHeight="1"/>
    <row r="197" s="7" customFormat="1" ht="15" customHeight="1"/>
    <row r="198" s="7" customFormat="1" ht="15" customHeight="1"/>
    <row r="199" s="7" customFormat="1" ht="15" customHeight="1"/>
    <row r="200" s="7" customFormat="1" ht="15" customHeight="1"/>
    <row r="201" s="7" customFormat="1" ht="15" customHeight="1"/>
    <row r="202" s="7" customFormat="1" ht="15" customHeight="1"/>
    <row r="203" s="7" customFormat="1" ht="15" customHeight="1"/>
    <row r="204" s="7" customFormat="1" ht="15" customHeight="1"/>
    <row r="205" s="7" customFormat="1" ht="15" customHeight="1"/>
    <row r="206" s="7" customFormat="1" ht="15" customHeight="1"/>
    <row r="207" s="7" customFormat="1" ht="15" customHeight="1"/>
    <row r="208" s="7" customFormat="1" ht="15" customHeight="1"/>
    <row r="209" s="7" customFormat="1" ht="15" customHeight="1"/>
    <row r="210" s="7" customFormat="1" ht="15" customHeight="1"/>
    <row r="211" s="7" customFormat="1" ht="15" customHeight="1"/>
    <row r="212" s="7" customFormat="1" ht="15" customHeight="1"/>
    <row r="213" s="7" customFormat="1" ht="15" customHeight="1"/>
    <row r="214" s="7" customFormat="1" ht="15" customHeight="1"/>
    <row r="215" s="7" customFormat="1" ht="15" customHeight="1"/>
    <row r="216" s="7" customFormat="1" ht="15" customHeight="1"/>
    <row r="217" s="7" customFormat="1" ht="15" customHeight="1"/>
    <row r="218" s="7" customFormat="1" ht="15" customHeight="1"/>
    <row r="219" s="7" customFormat="1" ht="15" customHeight="1"/>
    <row r="220" s="7" customFormat="1" ht="15" customHeight="1"/>
    <row r="221" s="7" customFormat="1" ht="15" customHeight="1"/>
    <row r="222" s="7" customFormat="1" ht="15" customHeight="1"/>
    <row r="223" s="7" customFormat="1" ht="15" customHeight="1"/>
    <row r="224" s="7" customFormat="1" ht="15" customHeight="1"/>
    <row r="225" s="7" customFormat="1" ht="15" customHeight="1"/>
    <row r="226" s="7" customFormat="1" ht="15" customHeight="1"/>
    <row r="227" s="7" customFormat="1" ht="15" customHeight="1"/>
    <row r="228" s="7" customFormat="1" ht="15" customHeight="1"/>
    <row r="229" s="7" customFormat="1" ht="15" customHeight="1"/>
    <row r="230" s="7" customFormat="1" ht="15" customHeight="1"/>
    <row r="231" s="7" customFormat="1" ht="15" customHeight="1"/>
    <row r="232" s="7" customFormat="1" ht="15" customHeight="1"/>
    <row r="233" s="7" customFormat="1" ht="15" customHeight="1"/>
    <row r="234" s="7" customFormat="1" ht="15" customHeight="1"/>
    <row r="235" s="7" customFormat="1" ht="15" customHeight="1"/>
    <row r="236" s="7" customFormat="1" ht="15" customHeight="1"/>
    <row r="237" s="7" customFormat="1" ht="15" customHeight="1"/>
    <row r="238" s="7" customFormat="1" ht="15" customHeight="1"/>
    <row r="239" s="7" customFormat="1" ht="15" customHeight="1"/>
    <row r="240" s="7" customFormat="1" ht="15" customHeight="1"/>
    <row r="241" s="7" customFormat="1" ht="15" customHeight="1"/>
    <row r="242" s="7" customFormat="1" ht="15" customHeight="1"/>
    <row r="243" s="7" customFormat="1" ht="15" customHeight="1"/>
    <row r="244" s="7" customFormat="1" ht="15" customHeight="1"/>
    <row r="245" s="7" customFormat="1" ht="15" customHeight="1"/>
    <row r="246" s="7" customFormat="1" ht="15" customHeight="1"/>
    <row r="247" s="7" customFormat="1" ht="15" customHeight="1"/>
    <row r="248" s="7" customFormat="1" ht="15" customHeight="1"/>
    <row r="249" s="7" customFormat="1" ht="15" customHeight="1"/>
    <row r="250" s="7" customFormat="1" ht="15" customHeight="1"/>
    <row r="251" s="7" customFormat="1" ht="15" customHeight="1"/>
    <row r="252" s="7" customFormat="1" ht="15" customHeight="1"/>
    <row r="253" s="7" customFormat="1" ht="15" customHeight="1"/>
    <row r="254" s="7" customFormat="1" ht="15" customHeight="1"/>
    <row r="255" s="7" customFormat="1" ht="15" customHeight="1"/>
    <row r="256" s="7" customFormat="1" ht="15" customHeight="1"/>
    <row r="257" s="7" customFormat="1" ht="15" customHeight="1"/>
    <row r="258" s="7" customFormat="1" ht="15" customHeight="1"/>
    <row r="259" s="7" customFormat="1" ht="15" customHeight="1"/>
    <row r="260" s="7" customFormat="1" ht="15" customHeight="1"/>
    <row r="261" s="7" customFormat="1" ht="15" customHeight="1"/>
    <row r="262" s="7" customFormat="1" ht="15" customHeight="1"/>
    <row r="263" s="7" customFormat="1" ht="15" customHeight="1"/>
    <row r="264" s="7" customFormat="1" ht="15" customHeight="1"/>
    <row r="265" s="7" customFormat="1" ht="15" customHeight="1"/>
    <row r="266" s="7" customFormat="1" ht="15" customHeight="1"/>
    <row r="267" s="7" customFormat="1" ht="15" customHeight="1"/>
    <row r="268" s="7" customFormat="1" ht="15" customHeight="1"/>
    <row r="269" s="7" customFormat="1" ht="15" customHeight="1"/>
    <row r="270" s="7" customFormat="1" ht="15" customHeight="1"/>
    <row r="271" s="7" customFormat="1" ht="15" customHeight="1"/>
    <row r="272" s="7" customFormat="1" ht="15" customHeight="1"/>
    <row r="273" s="7" customFormat="1" ht="15" customHeight="1"/>
    <row r="274" s="7" customFormat="1" ht="15" customHeight="1"/>
    <row r="275" s="7" customFormat="1" ht="15" customHeight="1"/>
    <row r="276" s="7" customFormat="1" ht="15" customHeight="1"/>
    <row r="277" s="7" customFormat="1" ht="15" customHeight="1"/>
    <row r="278" s="7" customFormat="1" ht="15" customHeight="1"/>
    <row r="279" s="7" customFormat="1" ht="15" customHeight="1"/>
    <row r="280" s="7" customFormat="1" ht="15" customHeight="1"/>
    <row r="281" s="7" customFormat="1" ht="15" customHeight="1"/>
    <row r="282" s="7" customFormat="1" ht="15" customHeight="1"/>
    <row r="283" s="7" customFormat="1" ht="15" customHeight="1"/>
    <row r="284" s="7" customFormat="1" ht="15" customHeight="1"/>
    <row r="285" s="7" customFormat="1" ht="15" customHeight="1"/>
    <row r="286" s="7" customFormat="1" ht="15" customHeight="1"/>
    <row r="287" s="7" customFormat="1" ht="15" customHeight="1"/>
    <row r="288" s="7" customFormat="1" ht="15" customHeight="1"/>
    <row r="289" s="7" customFormat="1" ht="15" customHeight="1"/>
    <row r="290" s="7" customFormat="1" ht="15" customHeight="1"/>
    <row r="291" s="7" customFormat="1" ht="15" customHeight="1"/>
    <row r="292" s="7" customFormat="1" ht="15" customHeight="1"/>
    <row r="293" s="7" customFormat="1" ht="15" customHeight="1"/>
    <row r="294" s="7" customFormat="1" ht="15" customHeight="1"/>
    <row r="295" s="7" customFormat="1" ht="15" customHeight="1"/>
    <row r="296" s="7" customFormat="1" ht="15" customHeight="1"/>
    <row r="297" s="7" customFormat="1" ht="15" customHeight="1"/>
    <row r="298" s="7" customFormat="1" ht="15" customHeight="1"/>
    <row r="299" s="7" customFormat="1" ht="15" customHeight="1"/>
    <row r="300" s="7" customFormat="1" ht="15" customHeight="1"/>
    <row r="301" s="7" customFormat="1" ht="15" customHeight="1"/>
    <row r="302" s="7" customFormat="1" ht="15" customHeight="1"/>
    <row r="303" s="7" customFormat="1" ht="15" customHeight="1"/>
    <row r="304" s="7" customFormat="1" ht="15" customHeight="1"/>
    <row r="305" s="7" customFormat="1" ht="15" customHeight="1"/>
    <row r="306" s="7" customFormat="1" ht="15" customHeight="1"/>
    <row r="307" s="7" customFormat="1" ht="15" customHeight="1"/>
    <row r="308" s="7" customFormat="1" ht="15" customHeight="1"/>
    <row r="309" s="7" customFormat="1" ht="15" customHeight="1"/>
    <row r="310" s="7" customFormat="1" ht="15" customHeight="1"/>
    <row r="311" s="7" customFormat="1" ht="15" customHeight="1"/>
    <row r="312" s="7" customFormat="1" ht="15" customHeight="1"/>
    <row r="313" s="7" customFormat="1" ht="15" customHeight="1"/>
    <row r="314" s="7" customFormat="1" ht="15" customHeight="1"/>
    <row r="315" s="7" customFormat="1" ht="15" customHeight="1"/>
    <row r="316" s="7" customFormat="1" ht="15" customHeight="1"/>
    <row r="317" s="7" customFormat="1" ht="15" customHeight="1"/>
    <row r="318" s="7" customFormat="1" ht="15" customHeight="1"/>
    <row r="319" s="7" customFormat="1" ht="15" customHeight="1"/>
    <row r="320" s="7" customFormat="1" ht="15" customHeight="1"/>
    <row r="321" s="7" customFormat="1" ht="15" customHeight="1"/>
    <row r="322" s="7" customFormat="1" ht="15" customHeight="1"/>
    <row r="323" s="7" customFormat="1" ht="15" customHeight="1"/>
    <row r="324" s="7" customFormat="1" ht="15" customHeight="1"/>
    <row r="325" s="7" customFormat="1" ht="15" customHeight="1"/>
    <row r="326" s="7" customFormat="1" ht="15" customHeight="1"/>
    <row r="327" s="7" customFormat="1" ht="15" customHeight="1"/>
    <row r="328" s="7" customFormat="1" ht="15" customHeight="1"/>
    <row r="329" s="7" customFormat="1" ht="15" customHeight="1"/>
    <row r="330" s="7" customFormat="1" ht="15" customHeight="1"/>
    <row r="331" s="7" customFormat="1" ht="15" customHeight="1"/>
    <row r="332" s="7" customFormat="1" ht="15" customHeight="1"/>
    <row r="333" s="7" customFormat="1" ht="15" customHeight="1"/>
    <row r="334" s="7" customFormat="1" ht="15" customHeight="1"/>
    <row r="335" s="7" customFormat="1" ht="15" customHeight="1"/>
    <row r="336" s="7" customFormat="1" ht="15" customHeight="1"/>
    <row r="337" s="7" customFormat="1" ht="15" customHeight="1"/>
    <row r="338" s="7" customFormat="1" ht="15" customHeight="1"/>
    <row r="339" s="7" customFormat="1" ht="15" customHeight="1"/>
    <row r="340" s="7" customFormat="1" ht="15" customHeight="1"/>
    <row r="341" s="7" customFormat="1" ht="15" customHeight="1"/>
    <row r="342" s="7" customFormat="1" ht="15" customHeight="1"/>
    <row r="343" s="7" customFormat="1" ht="15" customHeight="1"/>
    <row r="344" s="7" customFormat="1" ht="15" customHeight="1"/>
    <row r="345" s="7" customFormat="1" ht="15" customHeight="1"/>
    <row r="346" s="7" customFormat="1" ht="15" customHeight="1"/>
    <row r="347" s="7" customFormat="1" ht="15" customHeight="1"/>
    <row r="348" s="7" customFormat="1" ht="15" customHeight="1"/>
    <row r="349" s="7" customFormat="1" ht="15" customHeight="1"/>
    <row r="350" s="7" customFormat="1" ht="15" customHeight="1"/>
    <row r="351" s="7" customFormat="1" ht="15" customHeight="1"/>
    <row r="352" s="7" customFormat="1" ht="15" customHeight="1"/>
    <row r="353" s="7" customFormat="1" ht="15" customHeight="1"/>
    <row r="354" s="7" customFormat="1" ht="15" customHeight="1"/>
    <row r="355" s="7" customFormat="1" ht="15" customHeight="1"/>
    <row r="356" s="7" customFormat="1" ht="15" customHeight="1"/>
    <row r="357" s="7" customFormat="1" ht="15" customHeight="1"/>
    <row r="358" s="7" customFormat="1" ht="15" customHeight="1"/>
    <row r="359" s="7" customFormat="1" ht="15" customHeight="1"/>
    <row r="360" s="7" customFormat="1" ht="15" customHeight="1"/>
    <row r="361" s="7" customFormat="1" ht="15" customHeight="1"/>
    <row r="362" s="7" customFormat="1" ht="15" customHeight="1"/>
    <row r="363" s="7" customFormat="1" ht="15" customHeight="1"/>
    <row r="364" s="7" customFormat="1" ht="15" customHeight="1"/>
    <row r="365" s="7" customFormat="1" ht="15" customHeight="1"/>
    <row r="366" s="7" customFormat="1" ht="15" customHeight="1"/>
    <row r="367" s="7" customFormat="1" ht="15" customHeight="1"/>
    <row r="368" s="7" customFormat="1" ht="15" customHeight="1"/>
    <row r="369" s="7" customFormat="1" ht="15" customHeight="1"/>
    <row r="370" s="7" customFormat="1" ht="15" customHeight="1"/>
    <row r="371" s="7" customFormat="1" ht="15" customHeight="1"/>
    <row r="372" s="7" customFormat="1" ht="15" customHeight="1"/>
    <row r="373" s="7" customFormat="1" ht="15" customHeight="1"/>
    <row r="374" s="7" customFormat="1" ht="15" customHeight="1"/>
    <row r="375" s="7" customFormat="1" ht="15" customHeight="1"/>
    <row r="376" s="7" customFormat="1" ht="15" customHeight="1"/>
    <row r="377" s="7" customFormat="1" ht="15" customHeight="1"/>
    <row r="378" s="7" customFormat="1" ht="15" customHeight="1"/>
    <row r="379" s="7" customFormat="1" ht="15" customHeight="1"/>
    <row r="380" s="7" customFormat="1" ht="15" customHeight="1"/>
    <row r="381" s="7" customFormat="1" ht="15" customHeight="1"/>
    <row r="382" s="7" customFormat="1" ht="15" customHeight="1"/>
    <row r="383" s="7" customFormat="1" ht="15" customHeight="1"/>
    <row r="384" s="7" customFormat="1" ht="15" customHeight="1"/>
    <row r="385" s="7" customFormat="1" ht="15" customHeight="1"/>
    <row r="386" s="7" customFormat="1" ht="15" customHeight="1"/>
    <row r="387" s="7" customFormat="1" ht="15" customHeight="1"/>
    <row r="388" s="7" customFormat="1" ht="15" customHeight="1"/>
    <row r="389" s="7" customFormat="1" ht="15" customHeight="1"/>
    <row r="390" s="7" customFormat="1" ht="15" customHeight="1"/>
    <row r="391" s="7" customFormat="1" ht="15" customHeight="1"/>
    <row r="392" s="7" customFormat="1" ht="15" customHeight="1"/>
    <row r="393" s="7" customFormat="1" ht="15" customHeight="1"/>
    <row r="394" s="7" customFormat="1" ht="15" customHeight="1"/>
    <row r="395" s="7" customFormat="1" ht="15" customHeight="1"/>
    <row r="396" s="7" customFormat="1" ht="15" customHeight="1"/>
    <row r="397" s="7" customFormat="1" ht="15" customHeight="1"/>
    <row r="398" s="7" customFormat="1" ht="15" customHeight="1"/>
    <row r="399" s="7" customFormat="1" ht="15" customHeight="1"/>
    <row r="400" s="7" customFormat="1" ht="15" customHeight="1"/>
    <row r="401" s="7" customFormat="1" ht="15" customHeight="1"/>
    <row r="402" s="7" customFormat="1" ht="15" customHeight="1"/>
    <row r="403" s="7" customFormat="1" ht="15" customHeight="1"/>
    <row r="404" s="7" customFormat="1" ht="15" customHeight="1"/>
    <row r="405" s="7" customFormat="1" ht="15" customHeight="1"/>
    <row r="406" s="7" customFormat="1" ht="15" customHeight="1"/>
    <row r="407" s="7" customFormat="1" ht="15" customHeight="1"/>
    <row r="408" s="7" customFormat="1" ht="15" customHeight="1"/>
    <row r="409" s="7" customFormat="1" ht="15" customHeight="1"/>
    <row r="410" s="7" customFormat="1" ht="15" customHeight="1"/>
    <row r="411" s="7" customFormat="1" ht="15" customHeight="1"/>
    <row r="412" s="7" customFormat="1" ht="15" customHeight="1"/>
    <row r="413" s="7" customFormat="1" ht="15" customHeight="1"/>
    <row r="414" s="7" customFormat="1" ht="15" customHeight="1"/>
    <row r="415" s="7" customFormat="1" ht="15" customHeight="1"/>
    <row r="416" s="7" customFormat="1" ht="15" customHeight="1"/>
    <row r="417" s="7" customFormat="1" ht="15" customHeight="1"/>
    <row r="418" s="7" customFormat="1" ht="15" customHeight="1"/>
    <row r="419" s="7" customFormat="1" ht="15" customHeight="1"/>
    <row r="420" s="7" customFormat="1" ht="15" customHeight="1"/>
    <row r="421" s="7" customFormat="1" ht="15" customHeight="1"/>
    <row r="422" s="7" customFormat="1" ht="15" customHeight="1"/>
    <row r="423" s="7" customFormat="1" ht="15" customHeight="1"/>
    <row r="424" s="7" customFormat="1" ht="15" customHeight="1"/>
    <row r="425" s="7" customFormat="1" ht="15" customHeight="1"/>
    <row r="426" s="7" customFormat="1" ht="15" customHeight="1"/>
    <row r="427" s="7" customFormat="1" ht="15" customHeight="1"/>
    <row r="428" s="7" customFormat="1" ht="15" customHeight="1"/>
    <row r="429" s="7" customFormat="1" ht="15" customHeight="1"/>
    <row r="430" s="7" customFormat="1" ht="15" customHeight="1"/>
    <row r="431" s="7" customFormat="1" ht="15" customHeight="1"/>
    <row r="432" s="7" customFormat="1" ht="15" customHeight="1"/>
    <row r="433" s="7" customFormat="1" ht="15" customHeight="1"/>
    <row r="434" s="7" customFormat="1" ht="15" customHeight="1"/>
    <row r="435" s="7" customFormat="1" ht="15" customHeight="1"/>
    <row r="436" s="7" customFormat="1" ht="15" customHeight="1"/>
    <row r="437" s="7" customFormat="1" ht="15" customHeight="1"/>
    <row r="438" s="7" customFormat="1" ht="15" customHeight="1"/>
    <row r="439" s="7" customFormat="1" ht="15" customHeight="1"/>
    <row r="440" s="7" customFormat="1" ht="15" customHeight="1"/>
    <row r="441" s="7" customFormat="1" ht="15" customHeight="1"/>
    <row r="442" s="7" customFormat="1" ht="15" customHeight="1"/>
    <row r="443" s="7" customFormat="1" ht="15" customHeight="1"/>
    <row r="444" s="7" customFormat="1" ht="15" customHeight="1"/>
    <row r="445" s="7" customFormat="1" ht="15" customHeight="1"/>
    <row r="446" s="7" customFormat="1" ht="15" customHeight="1"/>
    <row r="447" s="7" customFormat="1" ht="15" customHeight="1"/>
    <row r="448" s="7" customFormat="1" ht="15" customHeight="1"/>
    <row r="449" s="7" customFormat="1" ht="15" customHeight="1"/>
    <row r="450" s="7" customFormat="1" ht="15" customHeight="1"/>
    <row r="451" s="7" customFormat="1" ht="15" customHeight="1"/>
    <row r="452" s="7" customFormat="1" ht="15" customHeight="1"/>
    <row r="453" s="7" customFormat="1" ht="15" customHeight="1"/>
    <row r="454" s="7" customFormat="1" ht="15" customHeight="1"/>
    <row r="455" s="7" customFormat="1" ht="15" customHeight="1"/>
    <row r="456" s="7" customFormat="1" ht="15" customHeight="1"/>
    <row r="457" s="7" customFormat="1" ht="15" customHeight="1"/>
    <row r="458" s="7" customFormat="1" ht="15" customHeight="1"/>
    <row r="459" s="7" customFormat="1" ht="15" customHeight="1"/>
    <row r="460" s="7" customFormat="1" ht="15" customHeight="1"/>
    <row r="461" s="7" customFormat="1" ht="15" customHeight="1"/>
    <row r="462" s="7" customFormat="1" ht="15" customHeight="1"/>
    <row r="463" s="7" customFormat="1" ht="15" customHeight="1"/>
    <row r="464" s="7" customFormat="1" ht="15" customHeight="1"/>
    <row r="465" s="7" customFormat="1" ht="15" customHeight="1"/>
    <row r="466" s="7" customFormat="1" ht="15" customHeight="1"/>
    <row r="467" s="7" customFormat="1" ht="15" customHeight="1"/>
    <row r="468" s="7" customFormat="1" ht="15" customHeight="1"/>
    <row r="469" s="7" customFormat="1" ht="15" customHeight="1"/>
    <row r="470" s="7" customFormat="1" ht="15" customHeight="1"/>
    <row r="471" s="7" customFormat="1" ht="15" customHeight="1"/>
    <row r="472" s="7" customFormat="1" ht="15" customHeight="1"/>
    <row r="473" s="7" customFormat="1" ht="15" customHeight="1"/>
    <row r="474" s="7" customFormat="1" ht="15" customHeight="1"/>
    <row r="475" s="7" customFormat="1" ht="15" customHeight="1"/>
    <row r="476" s="7" customFormat="1" ht="15" customHeight="1"/>
    <row r="477" s="7" customFormat="1" ht="15" customHeight="1"/>
    <row r="478" s="7" customFormat="1" ht="15" customHeight="1"/>
    <row r="479" s="7" customFormat="1" ht="15" customHeight="1"/>
    <row r="480" s="7" customFormat="1" ht="15" customHeight="1"/>
    <row r="481" s="7" customFormat="1" ht="15" customHeight="1"/>
    <row r="482" s="7" customFormat="1" ht="15" customHeight="1"/>
    <row r="483" s="7" customFormat="1" ht="15" customHeight="1"/>
    <row r="484" s="7" customFormat="1" ht="15" customHeight="1"/>
    <row r="485" s="7" customFormat="1" ht="15" customHeight="1"/>
    <row r="486" s="7" customFormat="1" ht="15" customHeight="1"/>
    <row r="487" s="7" customFormat="1" ht="15" customHeight="1"/>
    <row r="488" s="7" customFormat="1" ht="15" customHeight="1"/>
    <row r="489" s="7" customFormat="1" ht="15" customHeight="1"/>
    <row r="490" s="7" customFormat="1" ht="15" customHeight="1"/>
    <row r="491" s="7" customFormat="1" ht="15" customHeight="1"/>
    <row r="492" s="7" customFormat="1" ht="15" customHeight="1"/>
    <row r="493" s="7" customFormat="1" ht="15" customHeight="1"/>
    <row r="494" s="7" customFormat="1" ht="15" customHeight="1"/>
    <row r="495" s="7" customFormat="1" ht="15" customHeight="1"/>
    <row r="496" s="7" customFormat="1" ht="15" customHeight="1"/>
    <row r="497" s="7" customFormat="1" ht="15" customHeight="1"/>
    <row r="498" s="7" customFormat="1" ht="15" customHeight="1"/>
    <row r="499" s="7" customFormat="1" ht="15" customHeight="1"/>
    <row r="500" s="7" customFormat="1" ht="15" customHeight="1"/>
    <row r="501" s="7" customFormat="1" ht="15" customHeight="1"/>
    <row r="502" s="7" customFormat="1" ht="15" customHeight="1"/>
    <row r="503" s="7" customFormat="1" ht="15" customHeight="1"/>
    <row r="504" s="7" customFormat="1" ht="15" customHeight="1"/>
    <row r="505" s="7" customFormat="1" ht="15" customHeight="1"/>
    <row r="506" s="7" customFormat="1" ht="15" customHeight="1"/>
    <row r="507" s="7" customFormat="1" ht="15" customHeight="1"/>
    <row r="508" s="7" customFormat="1" ht="15" customHeight="1"/>
    <row r="509" s="7" customFormat="1" ht="15" customHeight="1"/>
    <row r="510" s="7" customFormat="1" ht="15" customHeight="1"/>
    <row r="511" s="7" customFormat="1" ht="15" customHeight="1"/>
    <row r="512" s="7" customFormat="1" ht="15" customHeight="1"/>
    <row r="513" s="7" customFormat="1" ht="15" customHeight="1"/>
    <row r="514" s="7" customFormat="1" ht="15" customHeight="1"/>
    <row r="515" s="7" customFormat="1" ht="15" customHeight="1"/>
    <row r="516" s="7" customFormat="1" ht="15" customHeight="1"/>
    <row r="517" s="7" customFormat="1" ht="15" customHeight="1"/>
    <row r="518" s="7" customFormat="1" ht="15" customHeight="1"/>
    <row r="519" s="7" customFormat="1" ht="15" customHeight="1"/>
    <row r="520" s="7" customFormat="1" ht="15" customHeight="1"/>
    <row r="521" s="7" customFormat="1" ht="15" customHeight="1"/>
    <row r="522" s="7" customFormat="1" ht="15" customHeight="1"/>
    <row r="523" s="7" customFormat="1" ht="15" customHeight="1"/>
    <row r="524" s="7" customFormat="1" ht="15" customHeight="1"/>
    <row r="525" s="7" customFormat="1" ht="15" customHeight="1"/>
    <row r="526" s="7" customFormat="1" ht="15" customHeight="1"/>
    <row r="527" s="7" customFormat="1" ht="15" customHeight="1"/>
    <row r="528" s="7" customFormat="1" ht="15" customHeight="1"/>
    <row r="529" s="7" customFormat="1" ht="15" customHeight="1"/>
    <row r="530" s="7" customFormat="1" ht="15" customHeight="1"/>
    <row r="531" s="7" customFormat="1" ht="15" customHeight="1"/>
    <row r="532" s="7" customFormat="1" ht="15" customHeight="1"/>
    <row r="533" s="7" customFormat="1" ht="15" customHeight="1"/>
    <row r="534" s="7" customFormat="1" ht="15" customHeight="1"/>
    <row r="535" s="7" customFormat="1" ht="15" customHeight="1"/>
    <row r="536" s="7" customFormat="1" ht="15" customHeight="1"/>
    <row r="537" s="7" customFormat="1" ht="15" customHeight="1"/>
    <row r="538" s="7" customFormat="1" ht="15" customHeight="1"/>
    <row r="539" s="7" customFormat="1" ht="15" customHeight="1"/>
    <row r="540" s="7" customFormat="1" ht="15" customHeight="1"/>
    <row r="541" s="7" customFormat="1" ht="15" customHeight="1"/>
    <row r="542" s="7" customFormat="1" ht="15" customHeight="1"/>
    <row r="543" s="7" customFormat="1" ht="15" customHeight="1"/>
    <row r="544" s="7" customFormat="1" ht="15" customHeight="1"/>
    <row r="545" s="7" customFormat="1" ht="15" customHeight="1"/>
    <row r="546" s="7" customFormat="1" ht="15" customHeight="1"/>
    <row r="547" s="7" customFormat="1" ht="15" customHeight="1"/>
    <row r="548" s="7" customFormat="1" ht="15" customHeight="1"/>
    <row r="549" s="7" customFormat="1" ht="15" customHeight="1"/>
    <row r="550" s="7" customFormat="1" ht="15" customHeight="1"/>
    <row r="551" s="7" customFormat="1" ht="15" customHeight="1"/>
    <row r="552" s="7" customFormat="1" ht="15" customHeight="1"/>
    <row r="553" s="7" customFormat="1" ht="15" customHeight="1"/>
    <row r="554" s="7" customFormat="1" ht="15" customHeight="1"/>
    <row r="555" s="7" customFormat="1" ht="15" customHeight="1"/>
    <row r="556" s="7" customFormat="1" ht="15" customHeight="1"/>
    <row r="557" s="7" customFormat="1" ht="15" customHeight="1"/>
    <row r="558" s="7" customFormat="1" ht="15" customHeight="1"/>
    <row r="559" s="7" customFormat="1" ht="15" customHeight="1"/>
    <row r="560" s="7" customFormat="1" ht="15" customHeight="1"/>
    <row r="561" s="7" customFormat="1" ht="15" customHeight="1"/>
    <row r="562" s="7" customFormat="1" ht="15" customHeight="1"/>
    <row r="563" s="7" customFormat="1" ht="15" customHeight="1"/>
    <row r="564" s="7" customFormat="1" ht="15" customHeight="1"/>
    <row r="565" s="7" customFormat="1" ht="15" customHeight="1"/>
    <row r="566" s="7" customFormat="1" ht="15" customHeight="1"/>
    <row r="567" s="7" customFormat="1" ht="15" customHeight="1"/>
    <row r="568" s="7" customFormat="1" ht="15" customHeight="1"/>
    <row r="569" s="7" customFormat="1" ht="15" customHeight="1"/>
    <row r="570" s="7" customFormat="1" ht="15" customHeight="1"/>
    <row r="571" s="7" customFormat="1" ht="15" customHeight="1"/>
    <row r="572" s="7" customFormat="1" ht="15" customHeight="1"/>
    <row r="573" s="7" customFormat="1" ht="15" customHeight="1"/>
    <row r="574" s="7" customFormat="1" ht="15" customHeight="1"/>
    <row r="575" s="7" customFormat="1" ht="15" customHeight="1"/>
    <row r="576" s="7" customFormat="1" ht="15" customHeight="1"/>
    <row r="577" s="7" customFormat="1" ht="15" customHeight="1"/>
    <row r="578" s="7" customFormat="1" ht="15" customHeight="1"/>
    <row r="579" s="7" customFormat="1" ht="15" customHeight="1"/>
    <row r="580" s="7" customFormat="1" ht="15" customHeight="1"/>
    <row r="581" s="7" customFormat="1" ht="15" customHeight="1"/>
    <row r="582" s="7" customFormat="1" ht="15" customHeight="1"/>
    <row r="583" s="7" customFormat="1" ht="15" customHeight="1"/>
    <row r="584" s="7" customFormat="1" ht="15" customHeight="1"/>
    <row r="585" s="7" customFormat="1" ht="15" customHeight="1"/>
    <row r="586" s="7" customFormat="1" ht="15" customHeight="1"/>
    <row r="587" s="7" customFormat="1" ht="15" customHeight="1"/>
    <row r="588" s="7" customFormat="1" ht="15" customHeight="1"/>
    <row r="589" s="7" customFormat="1" ht="15" customHeight="1"/>
    <row r="590" s="7" customFormat="1" ht="15" customHeight="1"/>
    <row r="591" s="7" customFormat="1" ht="15" customHeight="1"/>
    <row r="592" s="7" customFormat="1" ht="15" customHeight="1"/>
    <row r="593" s="7" customFormat="1" ht="15" customHeight="1"/>
    <row r="594" s="7" customFormat="1" ht="15" customHeight="1"/>
    <row r="595" s="7" customFormat="1" ht="15" customHeight="1"/>
    <row r="596" s="7" customFormat="1" ht="15" customHeight="1"/>
    <row r="597" s="7" customFormat="1" ht="15" customHeight="1"/>
    <row r="598" s="7" customFormat="1" ht="15" customHeight="1"/>
    <row r="599" s="7" customFormat="1" ht="15" customHeight="1"/>
    <row r="600" s="7" customFormat="1" ht="15" customHeight="1"/>
    <row r="601" s="7" customFormat="1" ht="15" customHeight="1"/>
    <row r="602" s="7" customFormat="1" ht="15" customHeight="1"/>
    <row r="603" s="7" customFormat="1" ht="15" customHeight="1"/>
    <row r="604" s="7" customFormat="1" ht="15" customHeight="1"/>
    <row r="605" s="7" customFormat="1" ht="15" customHeight="1"/>
    <row r="606" s="7" customFormat="1" ht="15" customHeight="1"/>
    <row r="607" s="7" customFormat="1" ht="15" customHeight="1"/>
    <row r="608" s="7" customFormat="1" ht="15" customHeight="1"/>
    <row r="609" s="7" customFormat="1" ht="15" customHeight="1"/>
    <row r="610" s="7" customFormat="1" ht="15" customHeight="1"/>
    <row r="611" s="7" customFormat="1" ht="15" customHeight="1"/>
    <row r="612" s="7" customFormat="1" ht="15" customHeight="1"/>
    <row r="613" s="7" customFormat="1" ht="15" customHeight="1"/>
    <row r="614" s="7" customFormat="1" ht="15" customHeight="1"/>
    <row r="615" s="7" customFormat="1" ht="15" customHeight="1"/>
    <row r="616" s="7" customFormat="1" ht="15" customHeight="1"/>
    <row r="617" s="7" customFormat="1" ht="15" customHeight="1"/>
    <row r="618" s="7" customFormat="1" ht="15" customHeight="1"/>
    <row r="619" s="7" customFormat="1" ht="15" customHeight="1"/>
    <row r="620" s="7" customFormat="1" ht="15" customHeight="1"/>
    <row r="621" s="7" customFormat="1" ht="15" customHeight="1"/>
    <row r="622" s="7" customFormat="1" ht="15" customHeight="1"/>
    <row r="623" s="7" customFormat="1" ht="15" customHeight="1"/>
    <row r="624" s="7" customFormat="1" ht="15" customHeight="1"/>
    <row r="625" s="7" customFormat="1" ht="15" customHeight="1"/>
    <row r="626" s="7" customFormat="1" ht="15" customHeight="1"/>
    <row r="627" s="7" customFormat="1" ht="15" customHeight="1"/>
    <row r="628" s="7" customFormat="1" ht="15" customHeight="1"/>
    <row r="629" s="7" customFormat="1" ht="15" customHeight="1"/>
    <row r="630" s="7" customFormat="1" ht="15" customHeight="1"/>
    <row r="631" s="7" customFormat="1" ht="15" customHeight="1"/>
    <row r="632" s="7" customFormat="1" ht="15" customHeight="1"/>
    <row r="633" s="7" customFormat="1" ht="15" customHeight="1"/>
    <row r="634" s="7" customFormat="1" ht="15" customHeight="1"/>
    <row r="635" s="7" customFormat="1" ht="15" customHeight="1"/>
    <row r="636" s="7" customFormat="1" ht="15" customHeight="1"/>
    <row r="637" s="7" customFormat="1" ht="15" customHeight="1"/>
    <row r="638" s="7" customFormat="1" ht="15" customHeight="1"/>
    <row r="639" s="7" customFormat="1" ht="15" customHeight="1"/>
    <row r="640" s="7" customFormat="1" ht="15" customHeight="1"/>
    <row r="641" s="7" customFormat="1" ht="15" customHeight="1"/>
    <row r="642" s="7" customFormat="1" ht="15" customHeight="1"/>
    <row r="643" s="7" customFormat="1" ht="15" customHeight="1"/>
    <row r="644" s="7" customFormat="1" ht="15" customHeight="1"/>
    <row r="645" s="7" customFormat="1" ht="15" customHeight="1"/>
    <row r="646" s="7" customFormat="1" ht="15" customHeight="1"/>
    <row r="647" s="7" customFormat="1" ht="15" customHeight="1"/>
    <row r="648" s="7" customFormat="1" ht="15" customHeight="1"/>
    <row r="649" s="7" customFormat="1" ht="15" customHeight="1"/>
    <row r="650" s="7" customFormat="1" ht="15" customHeight="1"/>
    <row r="651" s="7" customFormat="1" ht="15" customHeight="1"/>
    <row r="652" s="7" customFormat="1" ht="15" customHeight="1"/>
    <row r="653" s="7" customFormat="1" ht="15" customHeight="1"/>
    <row r="654" s="7" customFormat="1" ht="15" customHeight="1"/>
    <row r="655" s="7" customFormat="1" ht="15" customHeight="1"/>
    <row r="656" s="7" customFormat="1" ht="15" customHeight="1"/>
    <row r="657" s="7" customFormat="1" ht="15" customHeight="1"/>
    <row r="658" s="7" customFormat="1" ht="15" customHeight="1"/>
    <row r="659" s="7" customFormat="1" ht="15" customHeight="1"/>
    <row r="660" s="7" customFormat="1" ht="15" customHeight="1"/>
    <row r="661" s="7" customFormat="1" ht="15" customHeight="1"/>
    <row r="662" s="7" customFormat="1" ht="15" customHeight="1"/>
    <row r="663" s="7" customFormat="1" ht="15" customHeight="1"/>
    <row r="664" s="7" customFormat="1" ht="15" customHeight="1"/>
    <row r="665" s="7" customFormat="1" ht="15" customHeight="1"/>
    <row r="666" s="7" customFormat="1" ht="15" customHeight="1"/>
    <row r="667" s="7" customFormat="1" ht="15" customHeight="1"/>
    <row r="668" s="7" customFormat="1" ht="15" customHeight="1"/>
    <row r="669" s="7" customFormat="1" ht="15" customHeight="1"/>
    <row r="670" s="7" customFormat="1" ht="15" customHeight="1"/>
    <row r="671" s="7" customFormat="1" ht="15" customHeight="1"/>
    <row r="672" s="7" customFormat="1" ht="15" customHeight="1"/>
    <row r="673" s="7" customFormat="1" ht="15" customHeight="1"/>
    <row r="674" s="7" customFormat="1" ht="15" customHeight="1"/>
    <row r="675" s="7" customFormat="1" ht="15" customHeight="1"/>
    <row r="676" s="7" customFormat="1" ht="15" customHeight="1"/>
    <row r="677" s="7" customFormat="1" ht="15" customHeight="1"/>
    <row r="678" s="7" customFormat="1" ht="15" customHeight="1"/>
    <row r="679" s="7" customFormat="1" ht="15" customHeight="1"/>
    <row r="680" s="7" customFormat="1" ht="15" customHeight="1"/>
    <row r="681" s="7" customFormat="1" ht="15" customHeight="1"/>
    <row r="682" s="7" customFormat="1" ht="15" customHeight="1"/>
    <row r="683" s="7" customFormat="1" ht="15" customHeight="1"/>
    <row r="684" s="7" customFormat="1" ht="15" customHeight="1"/>
    <row r="685" s="7" customFormat="1" ht="15" customHeight="1"/>
    <row r="686" s="7" customFormat="1" ht="15" customHeight="1"/>
    <row r="687" s="7" customFormat="1" ht="15" customHeight="1"/>
    <row r="688" s="7" customFormat="1" ht="15" customHeight="1"/>
    <row r="689" s="7" customFormat="1" ht="15" customHeight="1"/>
    <row r="690" s="7" customFormat="1" ht="15" customHeight="1"/>
    <row r="691" s="7" customFormat="1" ht="15" customHeight="1"/>
    <row r="692" s="7" customFormat="1" ht="15" customHeight="1"/>
    <row r="693" s="7" customFormat="1" ht="15" customHeight="1"/>
    <row r="694" s="7" customFormat="1" ht="15" customHeight="1"/>
    <row r="695" s="7" customFormat="1" ht="15" customHeight="1"/>
    <row r="696" s="7" customFormat="1" ht="15" customHeight="1"/>
    <row r="697" s="7" customFormat="1" ht="15" customHeight="1"/>
    <row r="698" s="7" customFormat="1" ht="15" customHeight="1"/>
    <row r="699" s="7" customFormat="1" ht="15" customHeight="1"/>
    <row r="700" s="7" customFormat="1" ht="15" customHeight="1"/>
    <row r="701" s="7" customFormat="1" ht="15" customHeight="1"/>
    <row r="702" s="7" customFormat="1" ht="15" customHeight="1"/>
    <row r="703" s="7" customFormat="1" ht="15" customHeight="1"/>
    <row r="704" s="7" customFormat="1" ht="15" customHeight="1"/>
    <row r="705" s="7" customFormat="1" ht="15" customHeight="1"/>
    <row r="706" s="7" customFormat="1" ht="15" customHeight="1"/>
    <row r="707" s="7" customFormat="1" ht="15" customHeight="1"/>
    <row r="708" s="7" customFormat="1" ht="15" customHeight="1"/>
    <row r="709" s="7" customFormat="1" ht="15" customHeight="1"/>
    <row r="710" s="7" customFormat="1" ht="15" customHeight="1"/>
    <row r="711" s="7" customFormat="1" ht="15" customHeight="1"/>
    <row r="712" s="7" customFormat="1" ht="15" customHeight="1"/>
    <row r="713" s="7" customFormat="1" ht="15" customHeight="1"/>
    <row r="714" s="7" customFormat="1" ht="15" customHeight="1"/>
    <row r="715" s="7" customFormat="1" ht="15" customHeight="1"/>
    <row r="716" s="7" customFormat="1" ht="15" customHeight="1"/>
    <row r="717" s="7" customFormat="1" ht="15" customHeight="1"/>
    <row r="718" s="7" customFormat="1" ht="15" customHeight="1"/>
    <row r="719" s="7" customFormat="1" ht="15" customHeight="1"/>
    <row r="720" s="7" customFormat="1" ht="15" customHeight="1"/>
    <row r="721" s="7" customFormat="1" ht="15" customHeight="1"/>
    <row r="722" s="7" customFormat="1" ht="15" customHeight="1"/>
    <row r="723" s="7" customFormat="1" ht="15" customHeight="1"/>
    <row r="724" s="7" customFormat="1" ht="15" customHeight="1"/>
    <row r="725" s="7" customFormat="1" ht="15" customHeight="1"/>
    <row r="726" s="7" customFormat="1" ht="15" customHeight="1"/>
    <row r="727" s="7" customFormat="1" ht="15" customHeight="1"/>
    <row r="728" s="7" customFormat="1" ht="15" customHeight="1"/>
    <row r="729" s="7" customFormat="1" ht="15" customHeight="1"/>
    <row r="730" s="7" customFormat="1" ht="15" customHeight="1"/>
    <row r="731" s="7" customFormat="1" ht="15" customHeight="1"/>
    <row r="732" s="7" customFormat="1" ht="15" customHeight="1"/>
    <row r="733" s="7" customFormat="1" ht="15" customHeight="1"/>
    <row r="734" s="7" customFormat="1" ht="15" customHeight="1"/>
    <row r="735" s="7" customFormat="1" ht="15" customHeight="1"/>
    <row r="736" s="7" customFormat="1" ht="15" customHeight="1"/>
    <row r="737" s="7" customFormat="1" ht="15" customHeight="1"/>
    <row r="738" s="7" customFormat="1" ht="15" customHeight="1"/>
    <row r="739" s="7" customFormat="1" ht="15" customHeight="1"/>
    <row r="740" s="7" customFormat="1" ht="15" customHeight="1"/>
    <row r="741" s="7" customFormat="1" ht="15" customHeight="1"/>
    <row r="742" s="7" customFormat="1" ht="15" customHeight="1"/>
    <row r="743" s="7" customFormat="1" ht="15" customHeight="1"/>
    <row r="744" s="7" customFormat="1" ht="15" customHeight="1"/>
    <row r="745" s="7" customFormat="1" ht="15" customHeight="1"/>
    <row r="746" s="7" customFormat="1" ht="15" customHeight="1"/>
    <row r="747" s="7" customFormat="1" ht="15" customHeight="1"/>
    <row r="748" s="7" customFormat="1" ht="15" customHeight="1"/>
    <row r="749" s="7" customFormat="1" ht="15" customHeight="1"/>
    <row r="750" s="7" customFormat="1" ht="15" customHeight="1"/>
    <row r="751" s="7" customFormat="1" ht="15" customHeight="1"/>
    <row r="752" s="7" customFormat="1" ht="15" customHeight="1"/>
    <row r="753" s="7" customFormat="1" ht="15" customHeight="1"/>
    <row r="754" s="7" customFormat="1" ht="15" customHeight="1"/>
    <row r="755" s="7" customFormat="1" ht="15" customHeight="1"/>
    <row r="756" s="7" customFormat="1" ht="15" customHeight="1"/>
    <row r="757" s="7" customFormat="1" ht="15" customHeight="1"/>
    <row r="758" s="7" customFormat="1" ht="15" customHeight="1"/>
    <row r="759" s="7" customFormat="1" ht="15" customHeight="1"/>
    <row r="760" s="7" customFormat="1" ht="15" customHeight="1"/>
    <row r="761" s="7" customFormat="1" ht="15" customHeight="1"/>
    <row r="762" s="7" customFormat="1" ht="15" customHeight="1"/>
    <row r="763" s="7" customFormat="1" ht="15" customHeight="1"/>
    <row r="764" s="7" customFormat="1" ht="15" customHeight="1"/>
    <row r="765" s="7" customFormat="1" ht="15" customHeight="1"/>
    <row r="766" s="7" customFormat="1" ht="15" customHeight="1"/>
    <row r="767" s="7" customFormat="1" ht="15" customHeight="1"/>
    <row r="768" s="7" customFormat="1" ht="15" customHeight="1"/>
    <row r="769" s="7" customFormat="1" ht="15" customHeight="1"/>
    <row r="770" s="7" customFormat="1" ht="15" customHeight="1"/>
    <row r="771" s="7" customFormat="1" ht="15" customHeight="1"/>
    <row r="772" s="7" customFormat="1" ht="15" customHeight="1"/>
    <row r="773" s="7" customFormat="1" ht="15" customHeight="1"/>
    <row r="774" s="7" customFormat="1" ht="15" customHeight="1"/>
    <row r="775" s="7" customFormat="1" ht="15" customHeight="1"/>
    <row r="776" s="7" customFormat="1" ht="15" customHeight="1"/>
    <row r="777" s="7" customFormat="1" ht="15" customHeight="1"/>
    <row r="778" s="7" customFormat="1" ht="15" customHeight="1"/>
    <row r="779" s="7" customFormat="1" ht="15" customHeight="1"/>
    <row r="780" s="7" customFormat="1" ht="15" customHeight="1"/>
    <row r="781" s="7" customFormat="1" ht="15" customHeight="1"/>
    <row r="782" s="7" customFormat="1" ht="15" customHeight="1"/>
    <row r="783" s="7" customFormat="1" ht="15" customHeight="1"/>
    <row r="784" s="7" customFormat="1" ht="15" customHeight="1"/>
    <row r="785" s="7" customFormat="1" ht="15" customHeight="1"/>
    <row r="786" s="7" customFormat="1" ht="15" customHeight="1"/>
    <row r="787" s="7" customFormat="1" ht="15" customHeight="1"/>
    <row r="788" s="7" customFormat="1" ht="15" customHeight="1"/>
    <row r="789" s="7" customFormat="1" ht="15" customHeight="1"/>
    <row r="790" s="7" customFormat="1" ht="15" customHeight="1"/>
    <row r="791" s="7" customFormat="1" ht="15" customHeight="1"/>
    <row r="792" s="7" customFormat="1" ht="15" customHeight="1"/>
    <row r="793" s="7" customFormat="1" ht="15" customHeight="1"/>
    <row r="794" s="7" customFormat="1" ht="15" customHeight="1"/>
    <row r="795" s="7" customFormat="1" ht="15" customHeight="1"/>
    <row r="796" s="7" customFormat="1" ht="15" customHeight="1"/>
    <row r="797" s="7" customFormat="1" ht="15" customHeight="1"/>
    <row r="798" s="7" customFormat="1" ht="15" customHeight="1"/>
    <row r="799" s="7" customFormat="1" ht="15" customHeight="1"/>
    <row r="800" s="7" customFormat="1" ht="15" customHeight="1"/>
    <row r="801" s="7" customFormat="1" ht="15" customHeight="1"/>
    <row r="802" s="7" customFormat="1" ht="15" customHeight="1"/>
    <row r="803" s="7" customFormat="1" ht="15" customHeight="1"/>
    <row r="804" s="7" customFormat="1" ht="15" customHeight="1"/>
    <row r="805" s="7" customFormat="1" ht="15" customHeight="1"/>
    <row r="806" s="7" customFormat="1" ht="15" customHeight="1"/>
    <row r="807" s="7" customFormat="1" ht="15" customHeight="1"/>
    <row r="808" s="7" customFormat="1" ht="15" customHeight="1"/>
    <row r="809" s="7" customFormat="1" ht="15" customHeight="1"/>
    <row r="810" s="7" customFormat="1" ht="15" customHeight="1"/>
    <row r="811" s="7" customFormat="1" ht="15" customHeight="1"/>
    <row r="812" s="7" customFormat="1" ht="15" customHeight="1"/>
    <row r="813" s="7" customFormat="1" ht="15" customHeight="1"/>
    <row r="814" s="7" customFormat="1" ht="15" customHeight="1"/>
    <row r="815" s="7" customFormat="1" ht="15" customHeight="1"/>
    <row r="816" s="7" customFormat="1" ht="15" customHeight="1"/>
    <row r="817" s="7" customFormat="1" ht="15" customHeight="1"/>
    <row r="818" s="7" customFormat="1" ht="15" customHeight="1"/>
    <row r="819" s="7" customFormat="1" ht="15" customHeight="1"/>
    <row r="820" s="7" customFormat="1" ht="15" customHeight="1"/>
    <row r="821" s="7" customFormat="1" ht="15" customHeight="1"/>
    <row r="822" s="7" customFormat="1" ht="15" customHeight="1"/>
    <row r="823" s="7" customFormat="1" ht="15" customHeight="1"/>
    <row r="824" s="7" customFormat="1" ht="15" customHeight="1"/>
    <row r="825" s="7" customFormat="1" ht="15" customHeight="1"/>
    <row r="826" s="7" customFormat="1" ht="15" customHeight="1"/>
    <row r="827" s="7" customFormat="1" ht="15" customHeight="1"/>
    <row r="828" s="7" customFormat="1" ht="15" customHeight="1"/>
    <row r="829" s="7" customFormat="1" ht="15" customHeight="1"/>
    <row r="830" s="7" customFormat="1" ht="15" customHeight="1"/>
    <row r="831" s="7" customFormat="1" ht="15" customHeight="1"/>
    <row r="832" s="7" customFormat="1" ht="15" customHeight="1"/>
    <row r="833" s="7" customFormat="1" ht="15" customHeight="1"/>
    <row r="834" s="7" customFormat="1" ht="15" customHeight="1"/>
    <row r="835" s="7" customFormat="1" ht="15" customHeight="1"/>
    <row r="836" s="7" customFormat="1" ht="15" customHeight="1"/>
    <row r="837" s="7" customFormat="1" ht="15" customHeight="1"/>
    <row r="838" s="7" customFormat="1" ht="15" customHeight="1"/>
    <row r="839" s="7" customFormat="1" ht="15" customHeight="1"/>
    <row r="840" s="7" customFormat="1" ht="15" customHeight="1"/>
    <row r="841" s="7" customFormat="1" ht="15" customHeight="1"/>
    <row r="842" s="7" customFormat="1" ht="15" customHeight="1"/>
    <row r="843" s="7" customFormat="1" ht="15" customHeight="1"/>
    <row r="844" s="7" customFormat="1" ht="15" customHeight="1"/>
    <row r="845" s="7" customFormat="1" ht="15" customHeight="1"/>
    <row r="846" s="7" customFormat="1" ht="15" customHeight="1"/>
    <row r="847" s="7" customFormat="1" ht="15" customHeight="1"/>
    <row r="848" s="7" customFormat="1" ht="15" customHeight="1"/>
    <row r="849" s="7" customFormat="1" ht="15" customHeight="1"/>
    <row r="850" s="7" customFormat="1" ht="15" customHeight="1"/>
    <row r="851" s="7" customFormat="1" ht="15" customHeight="1"/>
    <row r="852" s="7" customFormat="1" ht="15" customHeight="1"/>
    <row r="853" s="7" customFormat="1" ht="15" customHeight="1"/>
    <row r="854" s="7" customFormat="1" ht="15" customHeight="1"/>
    <row r="855" s="7" customFormat="1" ht="15" customHeight="1"/>
    <row r="856" s="7" customFormat="1" ht="15" customHeight="1"/>
    <row r="857" s="7" customFormat="1" ht="15" customHeight="1"/>
    <row r="858" s="7" customFormat="1" ht="15" customHeight="1"/>
    <row r="859" s="7" customFormat="1" ht="15" customHeight="1"/>
    <row r="860" s="7" customFormat="1" ht="15" customHeight="1"/>
    <row r="861" s="7" customFormat="1" ht="15" customHeight="1"/>
    <row r="862" s="7" customFormat="1" ht="15" customHeight="1"/>
    <row r="863" s="7" customFormat="1" ht="15" customHeight="1"/>
    <row r="864" s="7" customFormat="1" ht="15" customHeight="1"/>
    <row r="865" s="7" customFormat="1" ht="15" customHeight="1"/>
    <row r="866" s="7" customFormat="1" ht="15" customHeight="1"/>
    <row r="867" s="7" customFormat="1" ht="15" customHeight="1"/>
    <row r="868" s="7" customFormat="1" ht="15" customHeight="1"/>
    <row r="869" s="7" customFormat="1" ht="15" customHeight="1"/>
    <row r="870" s="7" customFormat="1" ht="15" customHeight="1"/>
    <row r="871" s="7" customFormat="1" ht="15" customHeight="1"/>
    <row r="872" s="7" customFormat="1" ht="15" customHeight="1"/>
    <row r="873" s="7" customFormat="1" ht="15" customHeight="1"/>
    <row r="874" s="7" customFormat="1" ht="15" customHeight="1"/>
    <row r="875" s="7" customFormat="1" ht="15" customHeight="1"/>
    <row r="876" s="7" customFormat="1" ht="15" customHeight="1"/>
    <row r="877" s="7" customFormat="1" ht="15" customHeight="1"/>
    <row r="878" s="7" customFormat="1" ht="15" customHeight="1"/>
    <row r="879" s="7" customFormat="1" ht="15" customHeight="1"/>
    <row r="880" s="7" customFormat="1" ht="15" customHeight="1"/>
    <row r="881" s="7" customFormat="1" ht="15" customHeight="1"/>
    <row r="882" s="7" customFormat="1" ht="15" customHeight="1"/>
    <row r="883" s="7" customFormat="1" ht="15" customHeight="1"/>
    <row r="884" s="7" customFormat="1" ht="15" customHeight="1"/>
    <row r="885" s="7" customFormat="1" ht="15" customHeight="1"/>
    <row r="886" s="7" customFormat="1" ht="15" customHeight="1"/>
    <row r="887" s="7" customFormat="1" ht="15" customHeight="1"/>
    <row r="888" s="7" customFormat="1" ht="15" customHeight="1"/>
    <row r="889" s="7" customFormat="1" ht="15" customHeight="1"/>
    <row r="890" s="7" customFormat="1" ht="15" customHeight="1"/>
    <row r="891" s="7" customFormat="1" ht="15" customHeight="1"/>
    <row r="892" s="7" customFormat="1" ht="15" customHeight="1"/>
    <row r="893" s="7" customFormat="1" ht="15" customHeight="1"/>
    <row r="894" s="7" customFormat="1" ht="15" customHeight="1"/>
    <row r="895" s="7" customFormat="1" ht="15" customHeight="1"/>
    <row r="896" s="7" customFormat="1" ht="15" customHeight="1"/>
    <row r="897" s="7" customFormat="1" ht="15" customHeight="1"/>
    <row r="898" s="7" customFormat="1" ht="15" customHeight="1"/>
    <row r="899" s="7" customFormat="1" ht="15" customHeight="1"/>
    <row r="900" s="7" customFormat="1" ht="15" customHeight="1"/>
    <row r="901" s="7" customFormat="1" ht="15" customHeight="1"/>
    <row r="902" s="7" customFormat="1" ht="15" customHeight="1"/>
    <row r="903" s="7" customFormat="1" ht="15" customHeight="1"/>
    <row r="904" s="7" customFormat="1" ht="15" customHeight="1"/>
    <row r="905" s="7" customFormat="1" ht="15" customHeight="1"/>
    <row r="906" s="7" customFormat="1" ht="15" customHeight="1"/>
    <row r="907" s="7" customFormat="1" ht="15" customHeight="1"/>
    <row r="908" s="7" customFormat="1" ht="15" customHeight="1"/>
    <row r="909" s="7" customFormat="1" ht="15" customHeight="1"/>
    <row r="910" s="7" customFormat="1" ht="15" customHeight="1"/>
    <row r="911" s="7" customFormat="1" ht="15" customHeight="1"/>
    <row r="912" s="7" customFormat="1" ht="15" customHeight="1"/>
    <row r="913" s="7" customFormat="1" ht="15" customHeight="1"/>
    <row r="914" s="7" customFormat="1" ht="15" customHeight="1"/>
    <row r="915" s="7" customFormat="1" ht="15" customHeight="1"/>
    <row r="916" s="7" customFormat="1" ht="15" customHeight="1"/>
    <row r="917" s="7" customFormat="1" ht="15" customHeight="1"/>
    <row r="918" s="7" customFormat="1" ht="15" customHeight="1"/>
    <row r="919" s="7" customFormat="1" ht="15" customHeight="1"/>
    <row r="920" s="7" customFormat="1" ht="15" customHeight="1"/>
    <row r="921" s="7" customFormat="1" ht="15" customHeight="1"/>
    <row r="922" s="7" customFormat="1" ht="15" customHeight="1"/>
    <row r="923" s="7" customFormat="1" ht="15" customHeight="1"/>
    <row r="924" s="7" customFormat="1" ht="15" customHeight="1"/>
    <row r="925" s="7" customFormat="1" ht="15" customHeight="1"/>
    <row r="926" s="7" customFormat="1" ht="15" customHeight="1"/>
    <row r="927" s="7" customFormat="1" ht="15" customHeight="1"/>
    <row r="928" s="7" customFormat="1" ht="15" customHeight="1"/>
    <row r="929" s="7" customFormat="1" ht="15" customHeight="1"/>
    <row r="930" s="7" customFormat="1" ht="15" customHeight="1"/>
    <row r="931" s="7" customFormat="1" ht="15" customHeight="1"/>
    <row r="932" s="7" customFormat="1" ht="15" customHeight="1"/>
    <row r="933" s="7" customFormat="1" ht="15" customHeight="1"/>
    <row r="934" s="7" customFormat="1" ht="15" customHeight="1"/>
    <row r="935" s="7" customFormat="1" ht="15" customHeight="1"/>
    <row r="936" s="7" customFormat="1" ht="15" customHeight="1"/>
    <row r="937" s="7" customFormat="1" ht="15" customHeight="1"/>
    <row r="938" s="7" customFormat="1" ht="15" customHeight="1"/>
    <row r="939" s="7" customFormat="1" ht="15" customHeight="1"/>
    <row r="940" s="7" customFormat="1" ht="15" customHeight="1"/>
    <row r="941" s="7" customFormat="1" ht="15" customHeight="1"/>
    <row r="942" s="7" customFormat="1" ht="15" customHeight="1"/>
    <row r="943" s="7" customFormat="1" ht="15" customHeight="1"/>
    <row r="944" s="7" customFormat="1" ht="15" customHeight="1"/>
    <row r="945" s="7" customFormat="1" ht="15" customHeight="1"/>
    <row r="946" s="7" customFormat="1" ht="15" customHeight="1"/>
    <row r="947" s="7" customFormat="1" ht="15" customHeight="1"/>
    <row r="948" s="7" customFormat="1" ht="15" customHeight="1"/>
    <row r="949" s="7" customFormat="1" ht="15" customHeight="1"/>
    <row r="950" s="7" customFormat="1" ht="15" customHeight="1"/>
    <row r="951" s="7" customFormat="1" ht="15" customHeight="1"/>
    <row r="952" s="7" customFormat="1" ht="15" customHeight="1"/>
    <row r="953" s="7" customFormat="1" ht="15" customHeight="1"/>
    <row r="954" s="7" customFormat="1" ht="15" customHeight="1"/>
    <row r="955" s="7" customFormat="1" ht="15" customHeight="1"/>
    <row r="956" s="7" customFormat="1" ht="15" customHeight="1"/>
    <row r="957" s="7" customFormat="1" ht="15" customHeight="1"/>
    <row r="958" s="7" customFormat="1" ht="15" customHeight="1"/>
    <row r="959" s="7" customFormat="1" ht="15" customHeight="1"/>
    <row r="960" s="7" customFormat="1" ht="15" customHeight="1"/>
    <row r="961" s="7" customFormat="1" ht="15" customHeight="1"/>
    <row r="962" s="7" customFormat="1" ht="15" customHeight="1"/>
    <row r="963" s="7" customFormat="1" ht="15" customHeight="1"/>
    <row r="964" s="7" customFormat="1" ht="15" customHeight="1"/>
    <row r="965" s="7" customFormat="1" ht="15" customHeight="1"/>
    <row r="966" s="7" customFormat="1" ht="15" customHeight="1"/>
    <row r="967" s="7" customFormat="1" ht="15" customHeight="1"/>
    <row r="968" s="7" customFormat="1" ht="15" customHeight="1"/>
    <row r="969" s="7" customFormat="1" ht="15" customHeight="1"/>
    <row r="970" s="7" customFormat="1" ht="15" customHeight="1"/>
    <row r="971" s="7" customFormat="1" ht="15" customHeight="1"/>
    <row r="972" s="7" customFormat="1" ht="15" customHeight="1"/>
    <row r="973" s="7" customFormat="1" ht="15" customHeight="1"/>
    <row r="974" s="7" customFormat="1" ht="15" customHeight="1"/>
    <row r="975" s="7" customFormat="1" ht="15" customHeight="1"/>
    <row r="976" s="7" customFormat="1" ht="15" customHeight="1"/>
    <row r="977" s="7" customFormat="1" ht="15" customHeight="1"/>
    <row r="978" s="7" customFormat="1" ht="15" customHeight="1"/>
    <row r="979" s="7" customFormat="1" ht="15" customHeight="1"/>
    <row r="980" s="7" customFormat="1" ht="15" customHeight="1"/>
    <row r="981" s="7" customFormat="1" ht="15" customHeight="1"/>
    <row r="982" s="7" customFormat="1" ht="15" customHeight="1"/>
    <row r="983" s="7" customFormat="1" ht="15" customHeight="1"/>
    <row r="984" s="7" customFormat="1" ht="15" customHeight="1"/>
    <row r="985" s="7" customFormat="1" ht="15" customHeight="1"/>
    <row r="986" s="7" customFormat="1" ht="15" customHeight="1"/>
    <row r="987" s="7" customFormat="1" ht="15" customHeight="1"/>
    <row r="988" s="7" customFormat="1" ht="15" customHeight="1"/>
    <row r="989" s="7" customFormat="1" ht="15" customHeight="1"/>
    <row r="990" s="7" customFormat="1" ht="15" customHeight="1"/>
    <row r="991" s="7" customFormat="1" ht="15" customHeight="1"/>
    <row r="992" s="7" customFormat="1" ht="15" customHeight="1"/>
    <row r="993" s="7" customFormat="1" ht="15" customHeight="1"/>
    <row r="994" s="7" customFormat="1" ht="15" customHeight="1"/>
    <row r="995" s="7" customFormat="1" ht="15" customHeight="1"/>
    <row r="996" s="7" customFormat="1" ht="15" customHeight="1"/>
    <row r="997" s="7" customFormat="1" ht="15" customHeight="1"/>
    <row r="998" s="7" customFormat="1" ht="15" customHeight="1"/>
    <row r="999" s="7" customFormat="1" ht="15" customHeight="1"/>
    <row r="1000" s="7" customFormat="1" ht="15" customHeight="1"/>
    <row r="1001" s="7" customFormat="1" ht="15" customHeight="1"/>
    <row r="1002" s="7" customFormat="1" ht="15" customHeight="1"/>
    <row r="1003" s="7" customFormat="1" ht="15" customHeight="1"/>
    <row r="1004" s="7" customFormat="1" ht="15" customHeight="1"/>
    <row r="1005" s="7" customFormat="1" ht="15" customHeight="1"/>
    <row r="1006" s="7" customFormat="1" ht="15" customHeight="1"/>
    <row r="1007" s="7" customFormat="1" ht="15" customHeight="1"/>
    <row r="1008" s="7" customFormat="1" ht="15" customHeight="1"/>
    <row r="1009" s="7" customFormat="1" ht="15" customHeight="1"/>
    <row r="1010" s="7" customFormat="1" ht="15" customHeight="1"/>
    <row r="1011" s="7" customFormat="1" ht="15" customHeight="1"/>
    <row r="1012" s="7" customFormat="1" ht="15" customHeight="1"/>
    <row r="1013" s="7" customFormat="1" ht="15" customHeight="1"/>
    <row r="1014" s="7" customFormat="1" ht="15" customHeight="1"/>
    <row r="1015" s="7" customFormat="1" ht="15" customHeight="1"/>
    <row r="1016" s="7" customFormat="1" ht="15" customHeight="1"/>
    <row r="1017" s="7" customFormat="1" ht="15" customHeight="1"/>
    <row r="1018" s="7" customFormat="1" ht="15" customHeight="1"/>
    <row r="1019" s="7" customFormat="1" ht="15" customHeight="1"/>
    <row r="1020" s="7" customFormat="1" ht="15" customHeight="1"/>
    <row r="1021" s="7" customFormat="1" ht="15" customHeight="1"/>
    <row r="1022" s="7" customFormat="1" ht="15" customHeight="1"/>
    <row r="1023" s="7" customFormat="1" ht="15" customHeight="1"/>
    <row r="1024" s="7" customFormat="1" ht="15" customHeight="1"/>
    <row r="1025" s="7" customFormat="1" ht="15" customHeight="1"/>
    <row r="1026" s="7" customFormat="1" ht="15" customHeight="1"/>
    <row r="1027" s="7" customFormat="1" ht="15" customHeight="1"/>
    <row r="1028" s="7" customFormat="1" ht="15" customHeight="1"/>
    <row r="1029" s="7" customFormat="1" ht="15" customHeight="1"/>
    <row r="1030" s="7" customFormat="1" ht="15" customHeight="1"/>
    <row r="1031" s="7" customFormat="1" ht="15" customHeight="1"/>
    <row r="1032" s="7" customFormat="1" ht="15" customHeight="1"/>
    <row r="1033" s="7" customFormat="1" ht="15" customHeight="1"/>
    <row r="1034" s="7" customFormat="1" ht="15" customHeight="1"/>
    <row r="1035" s="7" customFormat="1" ht="15" customHeight="1"/>
    <row r="1036" s="7" customFormat="1" ht="15" customHeight="1"/>
    <row r="1037" s="7" customFormat="1" ht="15" customHeight="1"/>
    <row r="1038" s="7" customFormat="1" ht="15" customHeight="1"/>
    <row r="1039" s="7" customFormat="1" ht="15" customHeight="1"/>
    <row r="1040" s="7" customFormat="1" ht="15" customHeight="1"/>
    <row r="1041" s="7" customFormat="1" ht="15" customHeight="1"/>
    <row r="1042" s="7" customFormat="1" ht="15" customHeight="1"/>
    <row r="1043" s="7" customFormat="1" ht="15" customHeight="1"/>
    <row r="1044" s="7" customFormat="1" ht="15" customHeight="1"/>
    <row r="1045" s="7" customFormat="1" ht="15" customHeight="1"/>
    <row r="1046" s="7" customFormat="1" ht="15" customHeight="1"/>
    <row r="1047" s="7" customFormat="1" ht="15" customHeight="1"/>
    <row r="1048" s="7" customFormat="1" ht="15" customHeight="1"/>
    <row r="1049" s="7" customFormat="1" ht="15" customHeight="1"/>
    <row r="1050" s="7" customFormat="1" ht="15" customHeight="1"/>
    <row r="1051" s="7" customFormat="1" ht="15" customHeight="1"/>
    <row r="1052" s="7" customFormat="1" ht="15" customHeight="1"/>
    <row r="1053" s="7" customFormat="1" ht="15" customHeight="1"/>
    <row r="1054" s="7" customFormat="1" ht="15" customHeight="1"/>
    <row r="1055" s="7" customFormat="1" ht="15" customHeight="1"/>
    <row r="1056" s="7" customFormat="1" ht="15" customHeight="1"/>
    <row r="1057" s="7" customFormat="1" ht="15" customHeight="1"/>
    <row r="1058" s="7" customFormat="1" ht="15" customHeight="1"/>
    <row r="1059" s="7" customFormat="1" ht="15" customHeight="1"/>
    <row r="1060" s="7" customFormat="1" ht="15" customHeight="1"/>
    <row r="1061" s="7" customFormat="1" ht="15" customHeight="1"/>
    <row r="1062" s="7" customFormat="1" ht="15" customHeight="1"/>
    <row r="1063" s="7" customFormat="1" ht="15" customHeight="1"/>
    <row r="1064" s="7" customFormat="1" ht="15" customHeight="1"/>
    <row r="1065" s="7" customFormat="1" ht="15" customHeight="1"/>
    <row r="1066" s="7" customFormat="1" ht="15" customHeight="1"/>
    <row r="1067" s="7" customFormat="1" ht="15" customHeight="1"/>
    <row r="1068" s="7" customFormat="1" ht="15" customHeight="1"/>
    <row r="1069" s="7" customFormat="1" ht="15" customHeight="1"/>
    <row r="1070" s="7" customFormat="1" ht="15" customHeight="1"/>
    <row r="1071" s="7" customFormat="1" ht="15" customHeight="1"/>
    <row r="1072" s="7" customFormat="1" ht="15" customHeight="1"/>
    <row r="1073" s="7" customFormat="1" ht="15" customHeight="1"/>
    <row r="1074" s="7" customFormat="1" ht="15" customHeight="1"/>
    <row r="1075" s="7" customFormat="1" ht="15" customHeight="1"/>
    <row r="1076" s="7" customFormat="1" ht="15" customHeight="1"/>
    <row r="1077" s="7" customFormat="1" ht="15" customHeight="1"/>
    <row r="1078" s="7" customFormat="1" ht="15" customHeight="1"/>
    <row r="1079" s="7" customFormat="1" ht="15" customHeight="1"/>
    <row r="1080" s="7" customFormat="1" ht="15" customHeight="1"/>
    <row r="1081" s="7" customFormat="1" ht="15" customHeight="1"/>
    <row r="1082" s="7" customFormat="1" ht="15" customHeight="1"/>
    <row r="1083" s="7" customFormat="1" ht="15" customHeight="1"/>
    <row r="1084" s="7" customFormat="1" ht="15" customHeight="1"/>
    <row r="1085" s="7" customFormat="1" ht="15" customHeight="1"/>
    <row r="1086" s="7" customFormat="1" ht="15" customHeight="1"/>
    <row r="1087" s="7" customFormat="1" ht="15" customHeight="1"/>
    <row r="1088" s="7" customFormat="1" ht="15" customHeight="1"/>
    <row r="1089" s="7" customFormat="1" ht="15" customHeight="1"/>
    <row r="1090" s="7" customFormat="1" ht="15" customHeight="1"/>
    <row r="1091" s="7" customFormat="1" ht="15" customHeight="1"/>
    <row r="1092" s="7" customFormat="1" ht="15" customHeight="1"/>
    <row r="1093" s="7" customFormat="1" ht="15" customHeight="1"/>
    <row r="1094" s="7" customFormat="1" ht="15" customHeight="1"/>
    <row r="1095" s="7" customFormat="1" ht="15" customHeight="1"/>
    <row r="1096" s="7" customFormat="1" ht="15" customHeight="1"/>
    <row r="1097" s="7" customFormat="1" ht="15" customHeight="1"/>
    <row r="1098" s="7" customFormat="1" ht="15" customHeight="1"/>
    <row r="1099" s="7" customFormat="1" ht="15" customHeight="1"/>
    <row r="1100" s="7" customFormat="1" ht="15" customHeight="1"/>
    <row r="1101" s="7" customFormat="1" ht="15" customHeight="1"/>
    <row r="1102" s="7" customFormat="1" ht="15" customHeight="1"/>
    <row r="1103" s="7" customFormat="1" ht="15" customHeight="1"/>
    <row r="1104" s="7" customFormat="1" ht="15" customHeight="1"/>
    <row r="1105" s="7" customFormat="1" ht="15" customHeight="1"/>
    <row r="1106" s="7" customFormat="1" ht="15" customHeight="1"/>
    <row r="1107" s="7" customFormat="1" ht="15" customHeight="1"/>
    <row r="1108" s="7" customFormat="1" ht="15" customHeight="1"/>
    <row r="1109" s="7" customFormat="1" ht="15" customHeight="1"/>
    <row r="1110" s="7" customFormat="1" ht="15" customHeight="1"/>
    <row r="1111" s="7" customFormat="1" ht="15" customHeight="1"/>
    <row r="1112" s="7" customFormat="1" ht="15" customHeight="1"/>
    <row r="1113" s="7" customFormat="1" ht="15" customHeight="1"/>
    <row r="1114" s="7" customFormat="1" ht="15" customHeight="1"/>
    <row r="1115" s="7" customFormat="1" ht="15" customHeight="1"/>
    <row r="1116" s="7" customFormat="1" ht="15" customHeight="1"/>
    <row r="1117" s="7" customFormat="1" ht="15" customHeight="1"/>
    <row r="1118" s="7" customFormat="1" ht="15" customHeight="1"/>
    <row r="1119" s="7" customFormat="1" ht="15" customHeight="1"/>
    <row r="1120" s="7" customFormat="1" ht="15" customHeight="1"/>
    <row r="1121" s="7" customFormat="1" ht="15" customHeight="1"/>
    <row r="1122" s="7" customFormat="1" ht="15" customHeight="1"/>
    <row r="1123" s="7" customFormat="1" ht="15" customHeight="1"/>
    <row r="1124" s="7" customFormat="1" ht="15" customHeight="1"/>
    <row r="1125" s="7" customFormat="1" ht="15" customHeight="1"/>
    <row r="1126" s="7" customFormat="1" ht="15" customHeight="1"/>
    <row r="1127" s="7" customFormat="1" ht="15" customHeight="1"/>
    <row r="1128" s="7" customFormat="1" ht="15" customHeight="1"/>
    <row r="1129" s="7" customFormat="1" ht="15" customHeight="1"/>
    <row r="1130" s="7" customFormat="1" ht="15" customHeight="1"/>
    <row r="1131" s="7" customFormat="1" ht="15" customHeight="1"/>
    <row r="1132" s="7" customFormat="1" ht="15" customHeight="1"/>
    <row r="1133" s="7" customFormat="1" ht="15" customHeight="1"/>
    <row r="1134" s="7" customFormat="1" ht="15" customHeight="1"/>
    <row r="1135" s="7" customFormat="1" ht="15" customHeight="1"/>
    <row r="1136" s="7" customFormat="1" ht="15" customHeight="1"/>
    <row r="1137" s="7" customFormat="1" ht="15" customHeight="1"/>
    <row r="1138" s="7" customFormat="1" ht="15" customHeight="1"/>
    <row r="1139" s="7" customFormat="1" ht="15" customHeight="1"/>
    <row r="1140" s="7" customFormat="1" ht="15" customHeight="1"/>
    <row r="1141" s="7" customFormat="1" ht="15" customHeight="1"/>
    <row r="1142" s="7" customFormat="1" ht="15" customHeight="1"/>
    <row r="1143" s="7" customFormat="1" ht="15" customHeight="1"/>
    <row r="1144" s="7" customFormat="1" ht="15" customHeight="1"/>
    <row r="1145" s="7" customFormat="1" ht="15" customHeight="1"/>
    <row r="1146" s="7" customFormat="1" ht="15" customHeight="1"/>
    <row r="1147" s="7" customFormat="1" ht="15" customHeight="1"/>
    <row r="1148" s="7" customFormat="1" ht="15" customHeight="1"/>
    <row r="1149" s="7" customFormat="1" ht="15" customHeight="1"/>
    <row r="1150" s="7" customFormat="1" ht="15" customHeight="1"/>
    <row r="1151" s="7" customFormat="1" ht="15" customHeight="1"/>
    <row r="1152" s="7" customFormat="1" ht="15" customHeight="1"/>
    <row r="1153" s="7" customFormat="1" ht="15" customHeight="1"/>
    <row r="1154" s="7" customFormat="1" ht="15" customHeight="1"/>
    <row r="1155" s="7" customFormat="1" ht="15" customHeight="1"/>
    <row r="1156" s="7" customFormat="1" ht="15" customHeight="1"/>
    <row r="1157" s="7" customFormat="1" ht="15" customHeight="1"/>
    <row r="1158" s="7" customFormat="1" ht="15" customHeight="1"/>
    <row r="1159" s="7" customFormat="1" ht="15" customHeight="1"/>
    <row r="1160" s="7" customFormat="1" ht="15" customHeight="1"/>
    <row r="1161" s="7" customFormat="1" ht="15" customHeight="1"/>
    <row r="1162" s="7" customFormat="1" ht="15" customHeight="1"/>
    <row r="1163" s="7" customFormat="1" ht="15" customHeight="1"/>
    <row r="1164" s="7" customFormat="1" ht="15" customHeight="1"/>
    <row r="1165" s="7" customFormat="1" ht="15" customHeight="1"/>
    <row r="1166" s="7" customFormat="1" ht="15" customHeight="1"/>
    <row r="1167" s="7" customFormat="1" ht="15" customHeight="1"/>
    <row r="1168" s="7" customFormat="1" ht="15" customHeight="1"/>
    <row r="1169" s="7" customFormat="1" ht="15" customHeight="1"/>
    <row r="1170" s="7" customFormat="1" ht="15" customHeight="1"/>
    <row r="1171" s="7" customFormat="1" ht="15" customHeight="1"/>
    <row r="1172" s="7" customFormat="1" ht="15" customHeight="1"/>
    <row r="1173" s="7" customFormat="1" ht="15" customHeight="1"/>
    <row r="1174" s="7" customFormat="1" ht="15" customHeight="1"/>
    <row r="1175" s="7" customFormat="1" ht="15" customHeight="1"/>
    <row r="1176" s="7" customFormat="1" ht="15" customHeight="1"/>
    <row r="1177" s="7" customFormat="1" ht="15" customHeight="1"/>
    <row r="1178" s="7" customFormat="1" ht="15" customHeight="1"/>
    <row r="1179" s="7" customFormat="1" ht="15" customHeight="1"/>
    <row r="1180" s="7" customFormat="1" ht="15" customHeight="1"/>
    <row r="1181" s="7" customFormat="1" ht="15" customHeight="1"/>
    <row r="1182" s="7" customFormat="1" ht="15" customHeight="1"/>
    <row r="1183" s="7" customFormat="1" ht="15" customHeight="1"/>
    <row r="1184" s="7" customFormat="1" ht="15" customHeight="1"/>
    <row r="1185" s="7" customFormat="1" ht="15" customHeight="1"/>
    <row r="1186" s="7" customFormat="1" ht="15" customHeight="1"/>
    <row r="1187" s="7" customFormat="1" ht="15" customHeight="1"/>
    <row r="1188" s="7" customFormat="1" ht="15" customHeight="1"/>
    <row r="1189" s="7" customFormat="1" ht="15" customHeight="1"/>
    <row r="1190" s="7" customFormat="1" ht="15" customHeight="1"/>
    <row r="1191" s="7" customFormat="1" ht="15" customHeight="1"/>
    <row r="1192" s="7" customFormat="1" ht="15" customHeight="1"/>
    <row r="1193" s="7" customFormat="1" ht="15" customHeight="1"/>
    <row r="1194" s="7" customFormat="1" ht="15" customHeight="1"/>
    <row r="1195" s="7" customFormat="1" ht="15" customHeight="1"/>
    <row r="1196" s="7" customFormat="1" ht="15" customHeight="1"/>
    <row r="1197" s="7" customFormat="1" ht="15" customHeight="1"/>
    <row r="1198" s="7" customFormat="1" ht="15" customHeight="1"/>
    <row r="1199" s="7" customFormat="1" ht="15" customHeight="1"/>
    <row r="1200" s="7" customFormat="1" ht="15" customHeight="1"/>
    <row r="1201" s="7" customFormat="1" ht="15" customHeight="1"/>
    <row r="1202" s="7" customFormat="1" ht="15" customHeight="1"/>
    <row r="1203" s="7" customFormat="1" ht="15" customHeight="1"/>
    <row r="1204" s="7" customFormat="1" ht="15" customHeight="1"/>
    <row r="1205" s="7" customFormat="1" ht="15" customHeight="1"/>
    <row r="1206" s="7" customFormat="1" ht="15" customHeight="1"/>
    <row r="1207" s="7" customFormat="1" ht="15" customHeight="1"/>
    <row r="1208" s="7" customFormat="1" ht="15" customHeight="1"/>
    <row r="1209" s="7" customFormat="1" ht="15" customHeight="1"/>
    <row r="1210" s="7" customFormat="1" ht="15" customHeight="1"/>
    <row r="1211" s="7" customFormat="1" ht="15" customHeight="1"/>
    <row r="1212" s="7" customFormat="1" ht="15" customHeight="1"/>
    <row r="1213" s="7" customFormat="1" ht="15" customHeight="1"/>
    <row r="1214" s="7" customFormat="1" ht="15" customHeight="1"/>
    <row r="1215" s="7" customFormat="1" ht="15" customHeight="1"/>
    <row r="1216" s="7" customFormat="1" ht="15" customHeight="1"/>
    <row r="1217" s="7" customFormat="1" ht="15" customHeight="1"/>
    <row r="1218" s="7" customFormat="1" ht="15" customHeight="1"/>
    <row r="1219" s="7" customFormat="1" ht="15" customHeight="1"/>
    <row r="1220" s="7" customFormat="1" ht="15" customHeight="1"/>
    <row r="1221" s="7" customFormat="1" ht="15" customHeight="1"/>
    <row r="1222" s="7" customFormat="1" ht="15" customHeight="1"/>
    <row r="1223" s="7" customFormat="1" ht="15" customHeight="1"/>
    <row r="1224" s="7" customFormat="1" ht="15" customHeight="1"/>
    <row r="1225" s="7" customFormat="1" ht="15" customHeight="1"/>
    <row r="1226" s="7" customFormat="1" ht="15" customHeight="1"/>
    <row r="1227" s="7" customFormat="1" ht="15" customHeight="1"/>
    <row r="1228" s="7" customFormat="1" ht="15" customHeight="1"/>
    <row r="1229" s="7" customFormat="1" ht="15" customHeight="1"/>
    <row r="1230" s="7" customFormat="1" ht="15" customHeight="1"/>
    <row r="1231" s="7" customFormat="1" ht="15" customHeight="1"/>
    <row r="1232" s="7" customFormat="1" ht="15" customHeight="1"/>
    <row r="1233" s="7" customFormat="1" ht="15" customHeight="1"/>
    <row r="1234" s="7" customFormat="1" ht="15" customHeight="1"/>
    <row r="1235" s="7" customFormat="1" ht="15" customHeight="1"/>
    <row r="1236" s="7" customFormat="1" ht="15" customHeight="1"/>
    <row r="1237" s="7" customFormat="1" ht="15" customHeight="1"/>
    <row r="1238" s="7" customFormat="1" ht="15" customHeight="1"/>
    <row r="1239" s="7" customFormat="1" ht="15" customHeight="1"/>
    <row r="1240" s="7" customFormat="1" ht="15" customHeight="1"/>
    <row r="1241" s="7" customFormat="1" ht="15" customHeight="1"/>
    <row r="1242" s="7" customFormat="1" ht="15" customHeight="1"/>
    <row r="1243" s="7" customFormat="1" ht="15" customHeight="1"/>
    <row r="1244" s="7" customFormat="1" ht="15" customHeight="1"/>
    <row r="1245" s="7" customFormat="1" ht="15" customHeight="1"/>
    <row r="1246" s="7" customFormat="1" ht="15" customHeight="1"/>
    <row r="1247" s="7" customFormat="1" ht="15" customHeight="1"/>
    <row r="1248" s="7" customFormat="1" ht="15" customHeight="1"/>
    <row r="1249" s="7" customFormat="1" ht="15" customHeight="1"/>
    <row r="1250" s="7" customFormat="1" ht="15" customHeight="1"/>
    <row r="1251" s="7" customFormat="1" ht="15" customHeight="1"/>
    <row r="1252" s="7" customFormat="1" ht="15" customHeight="1"/>
    <row r="1253" s="7" customFormat="1" ht="15" customHeight="1"/>
    <row r="1254" s="7" customFormat="1" ht="15" customHeight="1"/>
    <row r="1255" s="7" customFormat="1" ht="15" customHeight="1"/>
    <row r="1256" s="7" customFormat="1" ht="15" customHeight="1"/>
    <row r="1257" s="7" customFormat="1" ht="15" customHeight="1"/>
    <row r="1258" s="7" customFormat="1" ht="15" customHeight="1"/>
    <row r="1259" s="7" customFormat="1" ht="15" customHeight="1"/>
    <row r="1260" s="7" customFormat="1" ht="15" customHeight="1"/>
    <row r="1261" s="7" customFormat="1" ht="15" customHeight="1"/>
    <row r="1262" s="7" customFormat="1" ht="15" customHeight="1"/>
    <row r="1263" s="7" customFormat="1" ht="15" customHeight="1"/>
    <row r="1264" s="7" customFormat="1" ht="15" customHeight="1"/>
    <row r="1265" s="7" customFormat="1" ht="15" customHeight="1"/>
    <row r="1266" s="7" customFormat="1" ht="15" customHeight="1"/>
    <row r="1267" s="7" customFormat="1" ht="15" customHeight="1"/>
    <row r="1268" s="7" customFormat="1" ht="15" customHeight="1"/>
    <row r="1269" s="7" customFormat="1" ht="15" customHeight="1"/>
    <row r="1270" s="7" customFormat="1" ht="15" customHeight="1"/>
    <row r="1271" s="7" customFormat="1" ht="15" customHeight="1"/>
    <row r="1272" s="7" customFormat="1" ht="15" customHeight="1"/>
    <row r="1273" s="7" customFormat="1" ht="15" customHeight="1"/>
    <row r="1274" s="7" customFormat="1" ht="15" customHeight="1"/>
    <row r="1275" s="7" customFormat="1" ht="15" customHeight="1"/>
    <row r="1276" s="7" customFormat="1" ht="15" customHeight="1"/>
    <row r="1277" s="7" customFormat="1" ht="15" customHeight="1"/>
    <row r="1278" s="7" customFormat="1" ht="15" customHeight="1"/>
    <row r="1279" s="7" customFormat="1" ht="15" customHeight="1"/>
    <row r="1280" s="7" customFormat="1" ht="15" customHeight="1"/>
    <row r="1281" s="7" customFormat="1" ht="15" customHeight="1"/>
    <row r="1282" s="7" customFormat="1" ht="15" customHeight="1"/>
    <row r="1283" s="7" customFormat="1" ht="15" customHeight="1"/>
    <row r="1284" s="7" customFormat="1" ht="15" customHeight="1"/>
    <row r="1285" s="7" customFormat="1" ht="15" customHeight="1"/>
    <row r="1286" s="7" customFormat="1" ht="15" customHeight="1"/>
    <row r="1287" s="7" customFormat="1" ht="15" customHeight="1"/>
    <row r="1288" s="7" customFormat="1" ht="15" customHeight="1"/>
    <row r="1289" s="7" customFormat="1" ht="15" customHeight="1"/>
    <row r="1290" s="7" customFormat="1" ht="15" customHeight="1"/>
    <row r="1291" s="7" customFormat="1" ht="15" customHeight="1"/>
    <row r="1292" s="7" customFormat="1" ht="15" customHeight="1"/>
    <row r="1293" s="7" customFormat="1" ht="15" customHeight="1"/>
    <row r="1294" s="7" customFormat="1" ht="15" customHeight="1"/>
    <row r="1295" s="7" customFormat="1" ht="15" customHeight="1"/>
    <row r="1296" s="7" customFormat="1" ht="15" customHeight="1"/>
    <row r="1297" s="7" customFormat="1" ht="15" customHeight="1"/>
    <row r="1298" s="7" customFormat="1" ht="15" customHeight="1"/>
    <row r="1299" s="7" customFormat="1" ht="15" customHeight="1"/>
    <row r="1300" s="7" customFormat="1" ht="15" customHeight="1"/>
    <row r="1301" s="7" customFormat="1" ht="15" customHeight="1"/>
    <row r="1302" s="7" customFormat="1" ht="15" customHeight="1"/>
    <row r="1303" s="7" customFormat="1" ht="15" customHeight="1"/>
    <row r="1304" s="7" customFormat="1" ht="15" customHeight="1"/>
    <row r="1305" s="7" customFormat="1" ht="15" customHeight="1"/>
    <row r="1306" s="7" customFormat="1" ht="15" customHeight="1"/>
    <row r="1307" s="7" customFormat="1" ht="15" customHeight="1"/>
    <row r="1308" s="7" customFormat="1" ht="15" customHeight="1"/>
    <row r="1309" s="7" customFormat="1" ht="15" customHeight="1"/>
    <row r="1310" s="7" customFormat="1" ht="15" customHeight="1"/>
    <row r="1311" s="7" customFormat="1" ht="15" customHeight="1"/>
    <row r="1312" s="7" customFormat="1" ht="15" customHeight="1"/>
    <row r="1313" s="7" customFormat="1" ht="15" customHeight="1"/>
    <row r="1314" s="7" customFormat="1" ht="15" customHeight="1"/>
    <row r="1315" s="7" customFormat="1" ht="15" customHeight="1"/>
    <row r="1316" s="7" customFormat="1" ht="15" customHeight="1"/>
    <row r="1317" s="7" customFormat="1" ht="15" customHeight="1"/>
    <row r="1318" s="7" customFormat="1" ht="15" customHeight="1"/>
    <row r="1319" s="7" customFormat="1" ht="15" customHeight="1"/>
    <row r="1320" s="7" customFormat="1" ht="15" customHeight="1"/>
    <row r="1321" s="7" customFormat="1" ht="15" customHeight="1"/>
    <row r="1322" s="7" customFormat="1" ht="15" customHeight="1"/>
    <row r="1323" s="7" customFormat="1" ht="15" customHeight="1"/>
    <row r="1324" s="7" customFormat="1" ht="15" customHeight="1"/>
    <row r="1325" s="7" customFormat="1" ht="15" customHeight="1"/>
    <row r="1326" s="7" customFormat="1" ht="15" customHeight="1"/>
    <row r="1327" s="7" customFormat="1" ht="15" customHeight="1"/>
    <row r="1328" s="7" customFormat="1" ht="15" customHeight="1"/>
    <row r="1329" s="7" customFormat="1" ht="15" customHeight="1"/>
    <row r="1330" s="7" customFormat="1" ht="15" customHeight="1"/>
    <row r="1331" s="7" customFormat="1" ht="15" customHeight="1"/>
    <row r="1332" s="7" customFormat="1" ht="15" customHeight="1"/>
    <row r="1333" s="7" customFormat="1" ht="15" customHeight="1"/>
    <row r="1334" s="7" customFormat="1" ht="15" customHeight="1"/>
    <row r="1335" s="7" customFormat="1" ht="15" customHeight="1"/>
    <row r="1336" s="7" customFormat="1" ht="15" customHeight="1"/>
    <row r="1337" s="7" customFormat="1" ht="15" customHeight="1"/>
    <row r="1338" s="7" customFormat="1" ht="15" customHeight="1"/>
    <row r="1339" s="7" customFormat="1" ht="15" customHeight="1"/>
    <row r="1340" s="7" customFormat="1" ht="15" customHeight="1"/>
    <row r="1341" s="7" customFormat="1" ht="15" customHeight="1"/>
    <row r="1342" s="7" customFormat="1" ht="15" customHeight="1"/>
    <row r="1343" s="7" customFormat="1" ht="15" customHeight="1"/>
    <row r="1344" s="7" customFormat="1" ht="15" customHeight="1"/>
    <row r="1345" s="7" customFormat="1" ht="15" customHeight="1"/>
    <row r="1346" s="7" customFormat="1" ht="15" customHeight="1"/>
    <row r="1347" s="7" customFormat="1" ht="15" customHeight="1"/>
    <row r="1348" s="7" customFormat="1" ht="15" customHeight="1"/>
    <row r="1349" s="7" customFormat="1" ht="15" customHeight="1"/>
    <row r="1350" s="7" customFormat="1" ht="15" customHeight="1"/>
    <row r="1351" s="7" customFormat="1" ht="15" customHeight="1"/>
    <row r="1352" s="7" customFormat="1" ht="15" customHeight="1"/>
    <row r="1353" s="7" customFormat="1" ht="15" customHeight="1"/>
    <row r="1354" s="7" customFormat="1" ht="15" customHeight="1"/>
    <row r="1355" s="7" customFormat="1" ht="15" customHeight="1"/>
    <row r="1356" s="7" customFormat="1" ht="15" customHeight="1"/>
    <row r="1357" s="7" customFormat="1" ht="15" customHeight="1"/>
    <row r="1358" s="7" customFormat="1" ht="15" customHeight="1"/>
    <row r="1359" s="7" customFormat="1" ht="15" customHeight="1"/>
    <row r="1360" s="7" customFormat="1" ht="15" customHeight="1"/>
    <row r="1361" s="7" customFormat="1" ht="15" customHeight="1"/>
    <row r="1362" s="7" customFormat="1" ht="15" customHeight="1"/>
    <row r="1363" s="7" customFormat="1" ht="15" customHeight="1"/>
    <row r="1364" s="7" customFormat="1" ht="15" customHeight="1"/>
    <row r="1365" s="7" customFormat="1" ht="15" customHeight="1"/>
    <row r="1366" s="7" customFormat="1" ht="15" customHeight="1"/>
    <row r="1367" s="7" customFormat="1" ht="15" customHeight="1"/>
    <row r="1368" s="7" customFormat="1" ht="15" customHeight="1"/>
    <row r="1369" s="7" customFormat="1" ht="15" customHeight="1"/>
    <row r="1370" s="7" customFormat="1" ht="15" customHeight="1"/>
    <row r="1371" s="7" customFormat="1" ht="15" customHeight="1"/>
    <row r="1372" s="7" customFormat="1" ht="15" customHeight="1"/>
    <row r="1373" s="7" customFormat="1" ht="15" customHeight="1"/>
    <row r="1374" s="7" customFormat="1" ht="15" customHeight="1"/>
    <row r="1375" s="7" customFormat="1" ht="15" customHeight="1"/>
    <row r="1376" s="7" customFormat="1" ht="15" customHeight="1"/>
    <row r="1377" s="7" customFormat="1" ht="15" customHeight="1"/>
    <row r="1378" s="7" customFormat="1" ht="15" customHeight="1"/>
    <row r="1379" s="7" customFormat="1" ht="15" customHeight="1"/>
    <row r="1380" s="7" customFormat="1" ht="15" customHeight="1"/>
    <row r="1381" s="7" customFormat="1" ht="15" customHeight="1"/>
    <row r="1382" s="7" customFormat="1" ht="15" customHeight="1"/>
    <row r="1383" s="7" customFormat="1" ht="15" customHeight="1"/>
    <row r="1384" s="7" customFormat="1" ht="15" customHeight="1"/>
    <row r="1385" s="7" customFormat="1" ht="15" customHeight="1"/>
    <row r="1386" s="7" customFormat="1" ht="15" customHeight="1"/>
    <row r="1387" s="7" customFormat="1" ht="15" customHeight="1"/>
    <row r="1388" s="7" customFormat="1" ht="15" customHeight="1"/>
    <row r="1389" s="7" customFormat="1" ht="15" customHeight="1"/>
    <row r="1390" s="7" customFormat="1" ht="15" customHeight="1"/>
    <row r="1391" s="7" customFormat="1" ht="15" customHeight="1"/>
    <row r="1392" s="7" customFormat="1" ht="15" customHeight="1"/>
    <row r="1393" s="7" customFormat="1" ht="15" customHeight="1"/>
    <row r="1394" s="7" customFormat="1" ht="15" customHeight="1"/>
    <row r="1395" s="7" customFormat="1" ht="15" customHeight="1"/>
    <row r="1396" s="7" customFormat="1" ht="15" customHeight="1"/>
    <row r="1397" s="7" customFormat="1" ht="15" customHeight="1"/>
    <row r="1398" s="7" customFormat="1" ht="15" customHeight="1"/>
    <row r="1399" s="7" customFormat="1" ht="15" customHeight="1"/>
    <row r="1400" s="7" customFormat="1" ht="15" customHeight="1"/>
    <row r="1401" s="7" customFormat="1" ht="15" customHeight="1"/>
    <row r="1402" s="7" customFormat="1" ht="15" customHeight="1"/>
    <row r="1403" s="7" customFormat="1" ht="15" customHeight="1"/>
    <row r="1404" s="7" customFormat="1" ht="15" customHeight="1"/>
    <row r="1405" s="7" customFormat="1" ht="15" customHeight="1"/>
    <row r="1406" s="7" customFormat="1" ht="15" customHeight="1"/>
    <row r="1407" s="7" customFormat="1" ht="15" customHeight="1"/>
    <row r="1408" s="7" customFormat="1" ht="15" customHeight="1"/>
    <row r="1409" s="7" customFormat="1" ht="15" customHeight="1"/>
    <row r="1410" s="7" customFormat="1" ht="15" customHeight="1"/>
    <row r="1411" s="7" customFormat="1" ht="15" customHeight="1"/>
    <row r="1412" s="7" customFormat="1" ht="15" customHeight="1"/>
    <row r="1413" s="7" customFormat="1" ht="15" customHeight="1"/>
    <row r="1414" s="7" customFormat="1" ht="15" customHeight="1"/>
    <row r="1415" s="7" customFormat="1" ht="15" customHeight="1"/>
    <row r="1416" s="7" customFormat="1" ht="15" customHeight="1"/>
    <row r="1417" s="7" customFormat="1" ht="15" customHeight="1"/>
    <row r="1418" s="7" customFormat="1" ht="15" customHeight="1"/>
    <row r="1419" s="7" customFormat="1" ht="15" customHeight="1"/>
    <row r="1420" s="7" customFormat="1" ht="15" customHeight="1"/>
    <row r="1421" s="7" customFormat="1" ht="15" customHeight="1"/>
    <row r="1422" s="7" customFormat="1" ht="15" customHeight="1"/>
    <row r="1423" s="7" customFormat="1" ht="15" customHeight="1"/>
    <row r="1424" s="7" customFormat="1" ht="15" customHeight="1"/>
    <row r="1425" s="7" customFormat="1" ht="15" customHeight="1"/>
    <row r="1426" s="7" customFormat="1" ht="15" customHeight="1"/>
    <row r="1427" s="7" customFormat="1" ht="15" customHeight="1"/>
    <row r="1428" s="7" customFormat="1" ht="15" customHeight="1"/>
    <row r="1429" s="7" customFormat="1" ht="15" customHeight="1"/>
    <row r="1430" s="7" customFormat="1" ht="15" customHeight="1"/>
    <row r="1431" s="7" customFormat="1" ht="15" customHeight="1"/>
    <row r="1432" s="7" customFormat="1" ht="15" customHeight="1"/>
    <row r="1433" s="7" customFormat="1" ht="15" customHeight="1"/>
    <row r="1434" s="7" customFormat="1" ht="15" customHeight="1"/>
    <row r="1435" s="7" customFormat="1" ht="15" customHeight="1"/>
    <row r="1436" s="7" customFormat="1" ht="15" customHeight="1"/>
    <row r="1437" s="7" customFormat="1" ht="15" customHeight="1"/>
    <row r="1438" s="7" customFormat="1" ht="15" customHeight="1"/>
    <row r="1439" s="7" customFormat="1" ht="15" customHeight="1"/>
    <row r="1440" s="7" customFormat="1" ht="15" customHeight="1"/>
    <row r="1441" s="7" customFormat="1" ht="15" customHeight="1"/>
    <row r="1442" s="7" customFormat="1" ht="15" customHeight="1"/>
    <row r="1443" s="7" customFormat="1" ht="15" customHeight="1"/>
    <row r="1444" s="7" customFormat="1" ht="15" customHeight="1"/>
    <row r="1445" s="7" customFormat="1" ht="15" customHeight="1"/>
    <row r="1446" s="7" customFormat="1" ht="15" customHeight="1"/>
    <row r="1447" s="7" customFormat="1" ht="15" customHeight="1"/>
    <row r="1448" s="7" customFormat="1" ht="15" customHeight="1"/>
    <row r="1449" s="7" customFormat="1" ht="15" customHeight="1"/>
    <row r="1450" s="7" customFormat="1" ht="15" customHeight="1"/>
    <row r="1451" s="7" customFormat="1" ht="15" customHeight="1"/>
    <row r="1452" s="7" customFormat="1" ht="15" customHeight="1"/>
    <row r="1453" s="7" customFormat="1" ht="15" customHeight="1"/>
    <row r="1454" s="7" customFormat="1" ht="15" customHeight="1"/>
    <row r="1455" s="7" customFormat="1" ht="15" customHeight="1"/>
    <row r="1456" s="7" customFormat="1" ht="15" customHeight="1"/>
    <row r="1457" s="7" customFormat="1" ht="15" customHeight="1"/>
    <row r="1458" s="7" customFormat="1" ht="15" customHeight="1"/>
    <row r="1459" s="7" customFormat="1" ht="15" customHeight="1"/>
    <row r="1460" s="7" customFormat="1" ht="15" customHeight="1"/>
    <row r="1461" s="7" customFormat="1" ht="15" customHeight="1"/>
    <row r="1462" s="7" customFormat="1" ht="15" customHeight="1"/>
    <row r="1463" s="7" customFormat="1" ht="15" customHeight="1"/>
    <row r="1464" s="7" customFormat="1" ht="15" customHeight="1"/>
    <row r="1465" s="7" customFormat="1" ht="15" customHeight="1"/>
    <row r="1466" s="7" customFormat="1" ht="15" customHeight="1"/>
    <row r="1467" s="7" customFormat="1" ht="15" customHeight="1"/>
    <row r="1468" s="7" customFormat="1" ht="15" customHeight="1"/>
    <row r="1469" s="7" customFormat="1" ht="15" customHeight="1"/>
    <row r="1470" s="7" customFormat="1" ht="15" customHeight="1"/>
    <row r="1471" s="7" customFormat="1" ht="15" customHeight="1"/>
    <row r="1472" s="7" customFormat="1" ht="15" customHeight="1"/>
    <row r="1473" s="7" customFormat="1" ht="15" customHeight="1"/>
    <row r="1474" s="7" customFormat="1" ht="15" customHeight="1"/>
    <row r="1475" s="7" customFormat="1" ht="15" customHeight="1"/>
    <row r="1476" s="7" customFormat="1" ht="15" customHeight="1"/>
    <row r="1477" s="7" customFormat="1" ht="15" customHeight="1"/>
    <row r="1478" s="7" customFormat="1" ht="15" customHeight="1"/>
    <row r="1479" s="7" customFormat="1" ht="15" customHeight="1"/>
    <row r="1480" s="7" customFormat="1" ht="15" customHeight="1"/>
    <row r="1481" s="7" customFormat="1" ht="15" customHeight="1"/>
    <row r="1482" s="7" customFormat="1" ht="15" customHeight="1"/>
    <row r="1483" s="7" customFormat="1" ht="15" customHeight="1"/>
    <row r="1484" s="7" customFormat="1" ht="15" customHeight="1"/>
    <row r="1485" s="7" customFormat="1" ht="15" customHeight="1"/>
    <row r="1486" s="7" customFormat="1" ht="15" customHeight="1"/>
    <row r="1487" s="7" customFormat="1" ht="15" customHeight="1"/>
    <row r="1488" s="7" customFormat="1" ht="15" customHeight="1"/>
    <row r="1489" s="7" customFormat="1" ht="15" customHeight="1"/>
    <row r="1490" s="7" customFormat="1" ht="15" customHeight="1"/>
    <row r="1491" s="7" customFormat="1" ht="15" customHeight="1"/>
    <row r="1492" s="7" customFormat="1" ht="15" customHeight="1"/>
    <row r="1493" s="7" customFormat="1" ht="15" customHeight="1"/>
    <row r="1494" s="7" customFormat="1" ht="15" customHeight="1"/>
    <row r="1495" s="7" customFormat="1" ht="15" customHeight="1"/>
    <row r="1496" s="7" customFormat="1" ht="15" customHeight="1"/>
    <row r="1497" s="7" customFormat="1" ht="15" customHeight="1"/>
    <row r="1498" s="7" customFormat="1" ht="15" customHeight="1"/>
    <row r="1499" s="7" customFormat="1" ht="15" customHeight="1"/>
    <row r="1500" s="7" customFormat="1" ht="15" customHeight="1"/>
    <row r="1501" s="7" customFormat="1" ht="15" customHeight="1"/>
    <row r="1502" s="7" customFormat="1" ht="15" customHeight="1"/>
    <row r="1503" s="7" customFormat="1" ht="15" customHeight="1"/>
    <row r="1504" s="7" customFormat="1" ht="15" customHeight="1"/>
    <row r="1505" s="7" customFormat="1" ht="15" customHeight="1"/>
    <row r="1506" s="7" customFormat="1" ht="15" customHeight="1"/>
    <row r="1507" s="7" customFormat="1" ht="15" customHeight="1"/>
    <row r="1508" s="7" customFormat="1" ht="15" customHeight="1"/>
    <row r="1509" s="7" customFormat="1" ht="15" customHeight="1"/>
    <row r="1510" s="7" customFormat="1" ht="15" customHeight="1"/>
    <row r="1511" s="7" customFormat="1" ht="15" customHeight="1"/>
    <row r="1512" s="7" customFormat="1" ht="15" customHeight="1"/>
    <row r="1513" s="7" customFormat="1" ht="15" customHeight="1"/>
    <row r="1514" s="7" customFormat="1" ht="15" customHeight="1"/>
    <row r="1515" s="7" customFormat="1" ht="15" customHeight="1"/>
    <row r="1516" s="7" customFormat="1" ht="15" customHeight="1"/>
    <row r="1517" s="7" customFormat="1" ht="15" customHeight="1"/>
    <row r="1518" s="7" customFormat="1" ht="15" customHeight="1"/>
    <row r="1519" s="7" customFormat="1" ht="15" customHeight="1"/>
    <row r="1520" s="7" customFormat="1" ht="15" customHeight="1"/>
    <row r="1521" s="7" customFormat="1" ht="15" customHeight="1"/>
    <row r="1522" s="7" customFormat="1" ht="15" customHeight="1"/>
    <row r="1523" s="7" customFormat="1" ht="15" customHeight="1"/>
    <row r="1524" s="7" customFormat="1" ht="15" customHeight="1"/>
    <row r="1525" s="7" customFormat="1" ht="15" customHeight="1"/>
    <row r="1526" s="7" customFormat="1" ht="15" customHeight="1"/>
    <row r="1527" s="7" customFormat="1" ht="15" customHeight="1"/>
    <row r="1528" s="7" customFormat="1" ht="15" customHeight="1"/>
    <row r="1529" s="7" customFormat="1" ht="15" customHeight="1"/>
    <row r="1530" s="7" customFormat="1" ht="15" customHeight="1"/>
    <row r="1531" s="7" customFormat="1" ht="15" customHeight="1"/>
    <row r="1532" s="7" customFormat="1" ht="15" customHeight="1"/>
    <row r="1533" s="7" customFormat="1" ht="15" customHeight="1"/>
    <row r="1534" s="7" customFormat="1" ht="15" customHeight="1"/>
    <row r="1535" s="7" customFormat="1" ht="15" customHeight="1"/>
    <row r="1536" s="7" customFormat="1" ht="15" customHeight="1"/>
    <row r="1537" s="7" customFormat="1" ht="15" customHeight="1"/>
    <row r="1538" s="7" customFormat="1" ht="15" customHeight="1"/>
    <row r="1539" s="7" customFormat="1" ht="15" customHeight="1"/>
    <row r="1540" s="7" customFormat="1" ht="15" customHeight="1"/>
    <row r="1541" s="7" customFormat="1" ht="15" customHeight="1"/>
    <row r="1542" s="7" customFormat="1" ht="15" customHeight="1"/>
    <row r="1543" s="7" customFormat="1" ht="15" customHeight="1"/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2003-08-25T06:02:58Z</cp:lastPrinted>
  <dcterms:created xsi:type="dcterms:W3CDTF">1999-09-28T08:02:16Z</dcterms:created>
  <dcterms:modified xsi:type="dcterms:W3CDTF">2003-08-18T01:22:04Z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